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0" yWindow="0" windowWidth="14400" windowHeight="9780"/>
  </bookViews>
  <sheets>
    <sheet name="内訳書" sheetId="2" r:id="rId1"/>
  </sheets>
  <definedNames>
    <definedName name="_xlnm.Print_Area" localSheetId="0">内訳書!$J$1:$O$639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内訳書!$O$637</definedName>
    <definedName name="工事番号" localSheetId="0">内訳書!$K$8</definedName>
    <definedName name="工事費計" localSheetId="0">内訳書!$O$639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内訳書!$O$638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32" i="2" l="1"/>
  <c r="O631" i="2"/>
  <c r="O630" i="2" s="1"/>
  <c r="O629" i="2" s="1"/>
  <c r="O625" i="2"/>
  <c r="O624" i="2"/>
  <c r="O621" i="2"/>
  <c r="O620" i="2"/>
  <c r="O568" i="2"/>
  <c r="O538" i="2"/>
  <c r="O532" i="2"/>
  <c r="O526" i="2"/>
  <c r="O512" i="2"/>
  <c r="O510" i="2"/>
  <c r="O509" i="2" s="1"/>
  <c r="O463" i="2"/>
  <c r="O440" i="2"/>
  <c r="O434" i="2"/>
  <c r="O429" i="2"/>
  <c r="O423" i="2"/>
  <c r="O422" i="2" s="1"/>
  <c r="O377" i="2"/>
  <c r="O354" i="2"/>
  <c r="O348" i="2"/>
  <c r="O341" i="2"/>
  <c r="O330" i="2"/>
  <c r="O328" i="2"/>
  <c r="O327" i="2"/>
  <c r="O265" i="2"/>
  <c r="O232" i="2"/>
  <c r="O226" i="2"/>
  <c r="O220" i="2"/>
  <c r="O215" i="2"/>
  <c r="O213" i="2"/>
  <c r="O212" i="2" s="1"/>
  <c r="O148" i="2"/>
  <c r="O126" i="2"/>
  <c r="O120" i="2"/>
  <c r="O113" i="2"/>
  <c r="O101" i="2"/>
  <c r="O98" i="2" s="1"/>
  <c r="O99" i="2"/>
  <c r="O93" i="2"/>
  <c r="O92" i="2"/>
  <c r="O88" i="2"/>
  <c r="O87" i="2" s="1"/>
  <c r="O86" i="2" s="1"/>
  <c r="O77" i="2"/>
  <c r="O75" i="2"/>
  <c r="O73" i="2"/>
  <c r="O72" i="2"/>
  <c r="O67" i="2"/>
  <c r="O65" i="2"/>
  <c r="O63" i="2"/>
  <c r="O62" i="2"/>
  <c r="O57" i="2"/>
  <c r="O55" i="2"/>
  <c r="O53" i="2"/>
  <c r="O52" i="2"/>
  <c r="O47" i="2"/>
  <c r="O45" i="2"/>
  <c r="O43" i="2"/>
  <c r="O42" i="2"/>
  <c r="O37" i="2"/>
  <c r="O35" i="2"/>
  <c r="O33" i="2"/>
  <c r="O32" i="2"/>
  <c r="O31" i="2" s="1"/>
  <c r="O29" i="2"/>
  <c r="O27" i="2"/>
  <c r="O25" i="2"/>
  <c r="O24" i="2" s="1"/>
  <c r="O23" i="2" s="1"/>
  <c r="O22" i="2" s="1"/>
  <c r="O21" i="2" s="1"/>
  <c r="O91" i="2" l="1"/>
  <c r="O85" i="2" s="1"/>
  <c r="O84" i="2" s="1"/>
  <c r="O83" i="2" s="1"/>
  <c r="O82" i="2" s="1"/>
  <c r="O635" i="2" s="1"/>
  <c r="O637" i="2" s="1"/>
  <c r="O638" i="2" l="1"/>
  <c r="O639" i="2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<sst xmlns="http://schemas.openxmlformats.org/spreadsheetml/2006/main" count="1891" uniqueCount="354">
  <si>
    <t>工事費内訳書</t>
    <rPh sb="0" eb="2">
      <t>コウジ</t>
    </rPh>
    <rPh sb="2" eb="3">
      <t>ヒ</t>
    </rPh>
    <rPh sb="3" eb="5">
      <t>ウチワケ</t>
    </rPh>
    <rPh sb="5" eb="6">
      <t>ショ</t>
    </rPh>
    <phoneticPr fontId="3"/>
  </si>
  <si>
    <t>許可区分（大臣・知事）</t>
    <rPh sb="0" eb="2">
      <t>キョカ</t>
    </rPh>
    <rPh sb="2" eb="4">
      <t>クブン</t>
    </rPh>
    <rPh sb="5" eb="7">
      <t>ダイジン</t>
    </rPh>
    <rPh sb="8" eb="10">
      <t>チジ</t>
    </rPh>
    <phoneticPr fontId="3"/>
  </si>
  <si>
    <t>内訳書</t>
    <rPh sb="0" eb="3">
      <t>ウチワケショ</t>
    </rPh>
    <phoneticPr fontId="3"/>
  </si>
  <si>
    <t>年度</t>
    <rPh sb="0" eb="2">
      <t>ネンド</t>
    </rPh>
    <phoneticPr fontId="3"/>
  </si>
  <si>
    <t xml:space="preserve">建 設 業 許 可 番 号  </t>
    <rPh sb="0" eb="1">
      <t>ケン</t>
    </rPh>
    <rPh sb="2" eb="3">
      <t>セツ</t>
    </rPh>
    <rPh sb="4" eb="5">
      <t>ギョウ</t>
    </rPh>
    <rPh sb="6" eb="7">
      <t>モト</t>
    </rPh>
    <rPh sb="8" eb="9">
      <t>カ</t>
    </rPh>
    <rPh sb="10" eb="11">
      <t>バン</t>
    </rPh>
    <rPh sb="12" eb="13">
      <t>ゴウ</t>
    </rPh>
    <phoneticPr fontId="3"/>
  </si>
  <si>
    <t>K_名称</t>
    <phoneticPr fontId="3"/>
  </si>
  <si>
    <t>入力(積上有り）背景色</t>
    <rPh sb="0" eb="2">
      <t>ニュウリョク</t>
    </rPh>
    <rPh sb="3" eb="5">
      <t>ツミア</t>
    </rPh>
    <rPh sb="5" eb="6">
      <t>ア</t>
    </rPh>
    <phoneticPr fontId="3"/>
  </si>
  <si>
    <t>起工番号</t>
    <rPh sb="0" eb="1">
      <t>オ</t>
    </rPh>
    <rPh sb="1" eb="2">
      <t>コウ</t>
    </rPh>
    <rPh sb="2" eb="4">
      <t>バンゴウ</t>
    </rPh>
    <phoneticPr fontId="3"/>
  </si>
  <si>
    <t>業    者    名　　　　</t>
    <rPh sb="0" eb="1">
      <t>ギョウ</t>
    </rPh>
    <rPh sb="5" eb="6">
      <t>シャ</t>
    </rPh>
    <rPh sb="10" eb="11">
      <t>メイ</t>
    </rPh>
    <phoneticPr fontId="3"/>
  </si>
  <si>
    <t>Ｌ_規格</t>
    <phoneticPr fontId="3"/>
  </si>
  <si>
    <t>入力(積上無し）背景色</t>
    <rPh sb="0" eb="2">
      <t>ニュウリョク</t>
    </rPh>
    <rPh sb="3" eb="5">
      <t>ツミア</t>
    </rPh>
    <rPh sb="5" eb="6">
      <t>ナ</t>
    </rPh>
    <phoneticPr fontId="3"/>
  </si>
  <si>
    <t>事業名</t>
    <rPh sb="0" eb="2">
      <t>ジギョウ</t>
    </rPh>
    <rPh sb="2" eb="3">
      <t>メイ</t>
    </rPh>
    <phoneticPr fontId="3"/>
  </si>
  <si>
    <t>M_数量</t>
    <rPh sb="2" eb="4">
      <t>スウリョウ</t>
    </rPh>
    <phoneticPr fontId="3"/>
  </si>
  <si>
    <t>積上げ無し文字色</t>
    <rPh sb="0" eb="2">
      <t>ツミア</t>
    </rPh>
    <rPh sb="3" eb="4">
      <t>ナ</t>
    </rPh>
    <rPh sb="5" eb="8">
      <t>モジショク</t>
    </rPh>
    <phoneticPr fontId="3"/>
  </si>
  <si>
    <t>年度,1,20,1</t>
    <phoneticPr fontId="3"/>
  </si>
  <si>
    <t>地区名</t>
    <rPh sb="0" eb="3">
      <t>チクメイ</t>
    </rPh>
    <phoneticPr fontId="3"/>
  </si>
  <si>
    <t>N_単位</t>
    <rPh sb="2" eb="4">
      <t>タンイ</t>
    </rPh>
    <phoneticPr fontId="3"/>
  </si>
  <si>
    <t>工事名称行背景色</t>
    <rPh sb="0" eb="2">
      <t>コウジ</t>
    </rPh>
    <rPh sb="2" eb="3">
      <t>メイ</t>
    </rPh>
    <rPh sb="3" eb="4">
      <t>ショウ</t>
    </rPh>
    <rPh sb="4" eb="5">
      <t>ギョウ</t>
    </rPh>
    <rPh sb="5" eb="7">
      <t>ハイケイ</t>
    </rPh>
    <rPh sb="7" eb="8">
      <t>ショク</t>
    </rPh>
    <phoneticPr fontId="3"/>
  </si>
  <si>
    <t>起工番号,1,20,1</t>
    <rPh sb="0" eb="1">
      <t>オ</t>
    </rPh>
    <rPh sb="1" eb="2">
      <t>コウ</t>
    </rPh>
    <rPh sb="2" eb="4">
      <t>バンゴウ</t>
    </rPh>
    <phoneticPr fontId="3"/>
  </si>
  <si>
    <t>工事番号</t>
    <rPh sb="0" eb="2">
      <t>コウジ</t>
    </rPh>
    <rPh sb="2" eb="4">
      <t>バンゴウ</t>
    </rPh>
    <phoneticPr fontId="3"/>
  </si>
  <si>
    <t>O_金額</t>
    <rPh sb="2" eb="4">
      <t>キンガク</t>
    </rPh>
    <phoneticPr fontId="3"/>
  </si>
  <si>
    <t>工事価格行背景色</t>
    <rPh sb="0" eb="2">
      <t>コウジ</t>
    </rPh>
    <rPh sb="2" eb="4">
      <t>カカク</t>
    </rPh>
    <rPh sb="4" eb="5">
      <t>ギョウ</t>
    </rPh>
    <rPh sb="5" eb="7">
      <t>ハイケイ</t>
    </rPh>
    <rPh sb="7" eb="8">
      <t>ショク</t>
    </rPh>
    <phoneticPr fontId="3"/>
  </si>
  <si>
    <t>事業名,1,80,1</t>
    <rPh sb="0" eb="2">
      <t>ジギョウ</t>
    </rPh>
    <rPh sb="2" eb="3">
      <t>メイ</t>
    </rPh>
    <phoneticPr fontId="3"/>
  </si>
  <si>
    <t>工事名</t>
    <rPh sb="0" eb="2">
      <t>コウジ</t>
    </rPh>
    <rPh sb="2" eb="3">
      <t>メイ</t>
    </rPh>
    <phoneticPr fontId="3"/>
  </si>
  <si>
    <t>地区名,1,80,1</t>
    <rPh sb="0" eb="3">
      <t>チクメイ</t>
    </rPh>
    <phoneticPr fontId="3"/>
  </si>
  <si>
    <t>工事区分・工種・種別</t>
    <phoneticPr fontId="3"/>
  </si>
  <si>
    <t>規 格 名 称</t>
  </si>
  <si>
    <t>数 量</t>
  </si>
  <si>
    <t>単 位</t>
  </si>
  <si>
    <t>金 額</t>
  </si>
  <si>
    <t>工事価格（合計）</t>
    <phoneticPr fontId="3"/>
  </si>
  <si>
    <t>消費税額及び地方消費税額（合計）</t>
    <phoneticPr fontId="3"/>
  </si>
  <si>
    <t>工事費計（合計）</t>
    <phoneticPr fontId="3"/>
  </si>
  <si>
    <t>#&amp;$SKHDIN_HINAGATA3#&amp;$</t>
    <phoneticPr fontId="3"/>
  </si>
  <si>
    <t>06-7549410010615</t>
  </si>
  <si>
    <t>06-7549410010615</t>
    <phoneticPr fontId="3"/>
  </si>
  <si>
    <t>遠隔操作設備製作据付工事</t>
  </si>
  <si>
    <t>遠隔操作設備製作据付工事</t>
    <phoneticPr fontId="3"/>
  </si>
  <si>
    <t>20240328133434</t>
    <phoneticPr fontId="3"/>
  </si>
  <si>
    <t>令和5年度</t>
  </si>
  <si>
    <t>1号</t>
  </si>
  <si>
    <t>農業水利施設保全対策事業</t>
  </si>
  <si>
    <t>両筑施設第2地区</t>
  </si>
  <si>
    <t/>
  </si>
  <si>
    <t xml:space="preserve">  製作工事価格</t>
  </si>
  <si>
    <t>式</t>
  </si>
  <si>
    <t xml:space="preserve">   機器単体費</t>
  </si>
  <si>
    <t xml:space="preserve">    親局設備工</t>
  </si>
  <si>
    <t xml:space="preserve">     親局設備工</t>
  </si>
  <si>
    <t xml:space="preserve">      情報処理設備工</t>
  </si>
  <si>
    <t xml:space="preserve">       入出力処理装置</t>
  </si>
  <si>
    <t xml:space="preserve">      電源設備工</t>
  </si>
  <si>
    <t xml:space="preserve">       無停電電源装置</t>
  </si>
  <si>
    <t>台</t>
  </si>
  <si>
    <t xml:space="preserve">      ソフトウエア</t>
  </si>
  <si>
    <t xml:space="preserve">       遠隔操作システムソフトウエア改造</t>
  </si>
  <si>
    <t xml:space="preserve">    子局設備工</t>
  </si>
  <si>
    <t xml:space="preserve">     子局設備工</t>
  </si>
  <si>
    <t>上屋敷頭首工</t>
  </si>
  <si>
    <t xml:space="preserve">       TM/TC子局装置盤</t>
  </si>
  <si>
    <t xml:space="preserve">      監視操作設備工</t>
  </si>
  <si>
    <t xml:space="preserve">       水位計収納盤改造</t>
  </si>
  <si>
    <t xml:space="preserve">      CCTV設備工</t>
  </si>
  <si>
    <t xml:space="preserve">       ネットワークカメラ</t>
  </si>
  <si>
    <t xml:space="preserve">       カメラ架台</t>
  </si>
  <si>
    <t xml:space="preserve">       LED照明</t>
  </si>
  <si>
    <t xml:space="preserve">       LED照明架台</t>
  </si>
  <si>
    <t>小田頭首工</t>
  </si>
  <si>
    <t xml:space="preserve">     子局整備工</t>
  </si>
  <si>
    <t>本郷頭首工</t>
  </si>
  <si>
    <t>乙隈頭首工</t>
  </si>
  <si>
    <t>下渕頭首工</t>
  </si>
  <si>
    <t xml:space="preserve">  据付工事価格</t>
  </si>
  <si>
    <t xml:space="preserve">   据付工事原価</t>
  </si>
  <si>
    <t xml:space="preserve">    直接工事費</t>
  </si>
  <si>
    <t xml:space="preserve">     直接工事費（共通仮設費対象）</t>
  </si>
  <si>
    <t xml:space="preserve">      運搬工</t>
  </si>
  <si>
    <t xml:space="preserve">       運搬工</t>
  </si>
  <si>
    <t xml:space="preserve">        運搬工</t>
  </si>
  <si>
    <t xml:space="preserve">         輸送費　工事場（北海道札幌市）～ 現場</t>
  </si>
  <si>
    <t>0.12ton,2009km</t>
  </si>
  <si>
    <t xml:space="preserve">         輸送費　工場（熊本県熊本市）～ 現場</t>
  </si>
  <si>
    <t>1.42ton,94.3km</t>
  </si>
  <si>
    <t xml:space="preserve">      親局・子局</t>
  </si>
  <si>
    <t>撤去・更新</t>
  </si>
  <si>
    <t xml:space="preserve">       親局</t>
  </si>
  <si>
    <t xml:space="preserve">        配線工【更新】</t>
  </si>
  <si>
    <t xml:space="preserve">         CV5.5sq-3c</t>
  </si>
  <si>
    <t>,ころがし（天井・床下）,CVｹｰﾌﾞﾙ,600V,３心,5.5mm2,屋　内,0.00</t>
  </si>
  <si>
    <t>ｍ</t>
  </si>
  <si>
    <t xml:space="preserve">         制御ケーブル配線工</t>
  </si>
  <si>
    <t>,ころがし（天井・床下）,CVV-Sｹｰﾌﾞﾙ,4心,2mm2,屋　内,0.00</t>
  </si>
  <si>
    <t xml:space="preserve">       上屋敷頭首工</t>
  </si>
  <si>
    <t xml:space="preserve">        設備【撤去】</t>
  </si>
  <si>
    <t xml:space="preserve">         水銀灯投光器　撤去</t>
  </si>
  <si>
    <t>※安定器・投光器架台含む</t>
  </si>
  <si>
    <t xml:space="preserve">        配線工【撤去】</t>
  </si>
  <si>
    <t xml:space="preserve">         CV3.5sq-3C　撤去</t>
  </si>
  <si>
    <t>屋外管内　CVケーブル</t>
  </si>
  <si>
    <t xml:space="preserve">         VVF2.0mm×2C</t>
  </si>
  <si>
    <t>屋外管内　VVFケーブル</t>
  </si>
  <si>
    <t>屋外露出　CVケーブル</t>
  </si>
  <si>
    <t xml:space="preserve">         VVF2.0mm×2C　撤去</t>
  </si>
  <si>
    <t>屋外露出　VVFケーブル</t>
  </si>
  <si>
    <t>屋内ころがし　CVケーブル</t>
  </si>
  <si>
    <t xml:space="preserve">         IV2sq　撤去</t>
  </si>
  <si>
    <t>屋内ころがし　IV電線</t>
  </si>
  <si>
    <t>屋内ころがし　VVFケーブル</t>
  </si>
  <si>
    <t>屋内管内　CVケーブル</t>
  </si>
  <si>
    <t xml:space="preserve">         IV2sq</t>
  </si>
  <si>
    <t>屋内管内　IV電線</t>
  </si>
  <si>
    <t>屋内管内　VVFケーブル</t>
  </si>
  <si>
    <t xml:space="preserve">         CV3.5sq-3C</t>
  </si>
  <si>
    <t>地中管内　CVケーブル</t>
  </si>
  <si>
    <t xml:space="preserve">        配管工【撤去】</t>
  </si>
  <si>
    <t xml:space="preserve">         プルボックス　□200×100</t>
  </si>
  <si>
    <t>屋外露出</t>
  </si>
  <si>
    <t>個</t>
  </si>
  <si>
    <t xml:space="preserve">         金属製可とう電線管　#24　撤去</t>
  </si>
  <si>
    <t xml:space="preserve">         厚鋼電線管　G22　撤去</t>
  </si>
  <si>
    <t xml:space="preserve">         薄鋼電線管　C19　撤去</t>
  </si>
  <si>
    <t xml:space="preserve">         厚鋼電線管　G22</t>
  </si>
  <si>
    <t>屋外埋設</t>
  </si>
  <si>
    <t>屋内露出</t>
  </si>
  <si>
    <t xml:space="preserve">        設備【更新】</t>
  </si>
  <si>
    <t xml:space="preserve">         TM/TC子局装置　据付</t>
  </si>
  <si>
    <t>TM/TC設備,TM/TC子(孫)局装置(標準形),,無</t>
  </si>
  <si>
    <t>架</t>
  </si>
  <si>
    <t xml:space="preserve">         TM/TC子局　調整</t>
  </si>
  <si>
    <t>TM/TC設備,TM/TC子(孫)局装置,,標準形,１架,無線</t>
  </si>
  <si>
    <t xml:space="preserve">         ＣＣＴＶ装置（ＩＰカメラ）据付工</t>
  </si>
  <si>
    <t>ＣＣＴＶ装置,カメラ装置,旋回式カメラ装置,無</t>
  </si>
  <si>
    <t xml:space="preserve">         ＣＣＴＶ装置（ＩＰカメラ）調整工</t>
  </si>
  <si>
    <t xml:space="preserve">         電灯照明・施設照明設備設置工</t>
  </si>
  <si>
    <t>投光器,,400W,1灯型</t>
  </si>
  <si>
    <t>基</t>
  </si>
  <si>
    <t xml:space="preserve">         CVVS2sq-2c</t>
  </si>
  <si>
    <t>,管　内,CVV-Sｹｰﾌﾞﾙ,2心,2mm2,地中･屋外･屋内,0.00</t>
  </si>
  <si>
    <t xml:space="preserve">         CVV2sq-30C</t>
  </si>
  <si>
    <t>,管　内,その他,-,-mm2,地中･屋外･屋内,10.00</t>
  </si>
  <si>
    <t xml:space="preserve">         CV3.5sq-3c</t>
  </si>
  <si>
    <t>,管　内,CVｹｰﾌﾞﾙ,600V,３心,3.5mm2,地中･屋外･屋内,0.00</t>
  </si>
  <si>
    <t>,管　内,CVｹｰﾌﾞﾙ,600V,３心,5.5mm2,地中･屋外･屋内,0.00</t>
  </si>
  <si>
    <t xml:space="preserve">         IV8sq</t>
  </si>
  <si>
    <t>,管　内,IV,600V,-,8mm2,地中･屋外･屋内,0.00</t>
  </si>
  <si>
    <t xml:space="preserve">         UTP（Cat5e）</t>
  </si>
  <si>
    <t>,管　内,その他,-mm,-,地中･屋外･屋内,2.30</t>
  </si>
  <si>
    <t>,露出（ｺﾝｸﾘｰﾄ壁）,CVV-Sｹｰﾌﾞﾙ,2心,2mm2,屋外･屋内,0.00</t>
  </si>
  <si>
    <t>,露出（ｺﾝｸﾘｰﾄ壁）,その他,-,-mm2,屋外･屋内,12.00</t>
  </si>
  <si>
    <t>,露出（ｺﾝｸﾘｰﾄ壁）,CVｹｰﾌﾞﾙ,600V,３心,3.5mm2,屋外･屋内,0.00</t>
  </si>
  <si>
    <t xml:space="preserve">         CV5.5sq-2c</t>
  </si>
  <si>
    <t>,露出（ｺﾝｸﾘｰﾄ壁）,CVｹｰﾌﾞﾙ,600V,２心,5.5mm2,屋外･屋内,0.00</t>
  </si>
  <si>
    <t>,露出（ｺﾝｸﾘｰﾄ壁）,CVｹｰﾌﾞﾙ,600V,３心,5.5mm2,屋外･屋内,0.00</t>
  </si>
  <si>
    <t>,露出（ｺﾝｸﾘｰﾄ壁）,IV,600V,-,8mm2,屋外･屋内,0.00</t>
  </si>
  <si>
    <t>,露出（ｺﾝｸﾘｰﾄ壁）,その他,-mm,-,屋外･屋内,3.60</t>
  </si>
  <si>
    <t>,ころがし（天井・床下）,CVｹｰﾌﾞﾙ,600V,３心,3.5mm2,屋　内,0.00</t>
  </si>
  <si>
    <t xml:space="preserve">         CV5.5sq-2C</t>
  </si>
  <si>
    <t>,ころがし（天井・床下）,CVｹｰﾌﾞﾙ,600V,２心,5.5mm2,屋　内,0.00</t>
  </si>
  <si>
    <t xml:space="preserve">         CV5.5sq-3C</t>
  </si>
  <si>
    <t>,ころがし（天井・床下）,IV,600V,-,8mm2,屋　内,0.00</t>
  </si>
  <si>
    <t>,管　内,CVｹｰﾌﾞﾙ,600V,２心,5.5mm2,地中･屋外･屋内,0.00</t>
  </si>
  <si>
    <t xml:space="preserve">        配管工【更新】</t>
  </si>
  <si>
    <t xml:space="preserve">         デーワンブロック</t>
  </si>
  <si>
    <t>,,MKBGB3013</t>
  </si>
  <si>
    <t xml:space="preserve">         鋼製トラフ</t>
  </si>
  <si>
    <t>,,W=200</t>
  </si>
  <si>
    <t xml:space="preserve">         コア抜き　φ150</t>
  </si>
  <si>
    <t>箇所</t>
  </si>
  <si>
    <t xml:space="preserve">         コア抜き　φ50</t>
  </si>
  <si>
    <t xml:space="preserve">         コア抜き　φ70</t>
  </si>
  <si>
    <t xml:space="preserve">         ﾈｯﾄﾌｪﾝｽ工(本体)</t>
  </si>
  <si>
    <t>1.5ｍ,A-Ⅲ型,亜鉛ﾒｯｷ製,2.0ｍ,構造物設置</t>
  </si>
  <si>
    <t xml:space="preserve">         ﾈｯﾄﾌｪﾝｽ工(扉)</t>
  </si>
  <si>
    <t>1.5ｍ,ﾈｯﾄ式片開,亜鉛ﾒｯｷ製</t>
  </si>
  <si>
    <t>組</t>
  </si>
  <si>
    <t xml:space="preserve">         プルボックス　□200×100（SUS）</t>
  </si>
  <si>
    <t>,その他,その他,0.25</t>
  </si>
  <si>
    <t xml:space="preserve">         プルボックス　□200×150（SUS）</t>
  </si>
  <si>
    <t>,その他,その他,0.27</t>
  </si>
  <si>
    <t xml:space="preserve">         プルボックス　□300×200（SUS）</t>
  </si>
  <si>
    <t>,その他,その他,0.40</t>
  </si>
  <si>
    <t xml:space="preserve">         プルボックス　□400×200（SUS）</t>
  </si>
  <si>
    <t>,その他,その他,0.50</t>
  </si>
  <si>
    <t xml:space="preserve">         ビニル被覆金属製可とう電線管　#15（被覆）</t>
  </si>
  <si>
    <t>,その他,-,-,屋外･屋内(露出),0,0.00,無,無,無</t>
  </si>
  <si>
    <t xml:space="preserve">         ビニル被覆金属製可とう電線管　#30（被覆）</t>
  </si>
  <si>
    <t xml:space="preserve">         ビニル被覆金属製可とう電線管　#63（被覆）</t>
  </si>
  <si>
    <t xml:space="preserve">         金属製可とう電線管　#30</t>
  </si>
  <si>
    <t>,金属可とう電線管,箇所当り施工延長2m以上(支持有),30,屋外･屋内(露出),0,0.00,無,無,無</t>
  </si>
  <si>
    <t xml:space="preserve">         金属製可とう電線管　#50</t>
  </si>
  <si>
    <t>,金属可とう電線管,箇所当り施工延長2m以上(支持有),50,屋外･屋内(露出),0,0.00,無,無,無</t>
  </si>
  <si>
    <t xml:space="preserve">         金属製可とう電線管　#63</t>
  </si>
  <si>
    <t>,金属可とう電線管,箇所当り施工延長2m以上(支持有),63,屋外･屋内(露出),0,0.00,無,無,無</t>
  </si>
  <si>
    <t xml:space="preserve">         厚鋼電線管　G28</t>
  </si>
  <si>
    <t>,厚鋼電線管,-,28,屋外･屋内(露出),0,0.00,無,無,無</t>
  </si>
  <si>
    <t xml:space="preserve">         厚鋼電線管　G36</t>
  </si>
  <si>
    <t>,厚鋼電線管,-,36,屋外･屋内(露出),0,0.00,無,無,無</t>
  </si>
  <si>
    <t xml:space="preserve">         厚鋼電線管　G54</t>
  </si>
  <si>
    <t>,厚鋼電線管,-,54,屋外･屋内(露出),0,0.00,無,無,無</t>
  </si>
  <si>
    <t xml:space="preserve">         薄鋼電線管　EP25</t>
  </si>
  <si>
    <t>,薄鋼電線管,-,25,屋外･屋内(露出),0,0.00,無,無,無</t>
  </si>
  <si>
    <t xml:space="preserve">         エントランスキャップ</t>
  </si>
  <si>
    <t>,,G28</t>
  </si>
  <si>
    <t xml:space="preserve">         ダクタークリップ</t>
  </si>
  <si>
    <t>,,S-DC16</t>
  </si>
  <si>
    <t>,,S-DC31DC28</t>
  </si>
  <si>
    <t>,,S-DC54</t>
  </si>
  <si>
    <t xml:space="preserve">         ダクターチャンネル</t>
  </si>
  <si>
    <t>,,S-D1S10</t>
  </si>
  <si>
    <t>,,S-D1S20</t>
  </si>
  <si>
    <t xml:space="preserve">         パイラック</t>
  </si>
  <si>
    <t>,,S-PH1</t>
  </si>
  <si>
    <t xml:space="preserve">         パイラッククリップ</t>
  </si>
  <si>
    <t>,,S-31C28C</t>
  </si>
  <si>
    <t xml:space="preserve">         ボックスコネクタ</t>
  </si>
  <si>
    <t>,,G36</t>
  </si>
  <si>
    <t>,,G54</t>
  </si>
  <si>
    <t>,,EP25</t>
  </si>
  <si>
    <t xml:space="preserve">         ノーマルベンド</t>
  </si>
  <si>
    <t>,,#15（被覆）</t>
  </si>
  <si>
    <t>,,#30</t>
  </si>
  <si>
    <t>,,#50</t>
  </si>
  <si>
    <t>,,#63</t>
  </si>
  <si>
    <t xml:space="preserve">         ユニオンカップリング</t>
  </si>
  <si>
    <t>,,#30（被覆）</t>
  </si>
  <si>
    <t>,,#63（被覆）</t>
  </si>
  <si>
    <t>,厚鋼電線管,-,28,屋外･屋内(埋込),0,0.00,無,無,無</t>
  </si>
  <si>
    <t>,厚鋼電線管,-,54,屋外･屋内(埋込),0,0.00,無,無,無</t>
  </si>
  <si>
    <t xml:space="preserve">         厚鋼電線管　G42</t>
  </si>
  <si>
    <t>,厚鋼電線管,-,42,屋外･屋内(露出),0,0.00,無,無,無</t>
  </si>
  <si>
    <t>,,G42</t>
  </si>
  <si>
    <t xml:space="preserve">         配線用遮断器</t>
  </si>
  <si>
    <t>,,2P　50AF/30AT</t>
  </si>
  <si>
    <t xml:space="preserve">         配線用遮断器据付工</t>
  </si>
  <si>
    <t>2P　50AF/30AT</t>
  </si>
  <si>
    <t xml:space="preserve">         漏電遮断器</t>
  </si>
  <si>
    <t>,,2P　50AF/50AT</t>
  </si>
  <si>
    <t xml:space="preserve">         漏電遮断器据付工</t>
  </si>
  <si>
    <t>2P　50AF/50AT</t>
  </si>
  <si>
    <t xml:space="preserve">       小田頭首工</t>
  </si>
  <si>
    <t xml:space="preserve">         分電盤　撤去</t>
  </si>
  <si>
    <t>面</t>
  </si>
  <si>
    <t xml:space="preserve">         プルボックス　□200×100　撤去</t>
  </si>
  <si>
    <t>,ころがし（天井・床下）,CVV-Sｹｰﾌﾞﾙ,2心,2mm2,屋　内,0.00</t>
  </si>
  <si>
    <t>,ころがし（天井・床下）,その他,-,-mm2,屋　内,6.20</t>
  </si>
  <si>
    <t>,ころがし（天井・床下）,その他,-mm,-,屋　内,1.30</t>
  </si>
  <si>
    <t xml:space="preserve">         CVVS2sq-2C</t>
  </si>
  <si>
    <t xml:space="preserve">         コア抜き　φ60</t>
  </si>
  <si>
    <t xml:space="preserve">         プルボックス　□150×100（SUS）</t>
  </si>
  <si>
    <t>,その他,その他,0.20</t>
  </si>
  <si>
    <t xml:space="preserve">         FEP用異種管接続材</t>
  </si>
  <si>
    <t>,,G36,FEP40</t>
  </si>
  <si>
    <t>,,G54,FEP50</t>
  </si>
  <si>
    <t xml:space="preserve">         金属製可とう電線管　#15</t>
  </si>
  <si>
    <t xml:space="preserve">         波付硬質合成樹脂管</t>
  </si>
  <si>
    <t>波付ポリエチレン電線管（FEP）　径40,,</t>
  </si>
  <si>
    <t>波付ポリエチレン電線管（FEP）　径50,,</t>
  </si>
  <si>
    <t>,,S-DC36</t>
  </si>
  <si>
    <t>,,S-D1S15</t>
  </si>
  <si>
    <t>,,FEP40</t>
  </si>
  <si>
    <t>,,FEP50</t>
  </si>
  <si>
    <t>,,#15</t>
  </si>
  <si>
    <t xml:space="preserve">         金属製可とう電線管　#24</t>
  </si>
  <si>
    <t>,金属可とう電線管,箇所当り施工延長2m未満,24,屋外･屋内(露出),0,0.00,無,無,無</t>
  </si>
  <si>
    <t>,金属可とう電線管,箇所当り施工延長2m未満,30,屋外･屋内(露出),0,0.00,無,無,無</t>
  </si>
  <si>
    <t>,金属可とう電線管,箇所当り施工延長2m未満,63,屋外･屋内(露出),0,0.00,無,無,無</t>
  </si>
  <si>
    <t xml:space="preserve">         電線管敷設工</t>
  </si>
  <si>
    <t>,厚鋼電線管,-,22,屋外･屋内(露出),0,0.00,無,無,無</t>
  </si>
  <si>
    <t>,,G22</t>
  </si>
  <si>
    <t>,,#24</t>
  </si>
  <si>
    <t xml:space="preserve">         異種管接続材</t>
  </si>
  <si>
    <t>,,G22,#24</t>
  </si>
  <si>
    <t>,,G28,#30</t>
  </si>
  <si>
    <t>,,G54,#63</t>
  </si>
  <si>
    <t xml:space="preserve">       本郷頭首工</t>
  </si>
  <si>
    <t xml:space="preserve">         プルボックス　□150×100</t>
  </si>
  <si>
    <t>,厚鋼電線管,-,22,屋外･屋内(露出),0,0.00,有,無,無</t>
  </si>
  <si>
    <t>,厚鋼電線管,-,28,屋外･屋内(露出),0,0.00,有,無,無</t>
  </si>
  <si>
    <t xml:space="preserve">         厚鋼電線管　G70</t>
  </si>
  <si>
    <t>,厚鋼電線管,-,70,屋外･屋内(露出),0,0.00,有,無,無</t>
  </si>
  <si>
    <t>,その他,-,-,屋外･屋内(露出),0,0.00,有,無,無</t>
  </si>
  <si>
    <t>,金属可とう電線管,箇所当り施工延長2m以上(支持有),30,屋外･屋内(露出),0,0.00,有,無,無</t>
  </si>
  <si>
    <t>,金属可とう電線管,箇所当り施工延長2m以上(支持有),63,屋外･屋内(露出),0,0.00,有,無,無</t>
  </si>
  <si>
    <t xml:space="preserve">         ターミナルキャップ</t>
  </si>
  <si>
    <t>,,S-DC25DC22</t>
  </si>
  <si>
    <t>,,S-DC70</t>
  </si>
  <si>
    <t>,,G70</t>
  </si>
  <si>
    <t xml:space="preserve">         コア抜き　φ30</t>
  </si>
  <si>
    <t xml:space="preserve">         コア抜き　φ80</t>
  </si>
  <si>
    <t>,厚鋼電線管,-,54,屋外･屋内(露出),0,0.00,有,無,無</t>
  </si>
  <si>
    <t>,金属可とう電線管,箇所当り施工延長2m未満,30,屋外･屋内(露出),0,0.00,有,無,無</t>
  </si>
  <si>
    <t xml:space="preserve">       乙隈頭首工</t>
  </si>
  <si>
    <t xml:space="preserve">         プルボックス　□350×200（SUS）</t>
  </si>
  <si>
    <t>,その他,その他,0.45</t>
  </si>
  <si>
    <t xml:space="preserve">         鋼板</t>
  </si>
  <si>
    <t>,,800×1000×t3（SUS）</t>
  </si>
  <si>
    <t>,金属可とう電線管,箇所当り施工延長2m以上(支持有),50,屋外･屋内(露出),0,0.00,有,無,無</t>
  </si>
  <si>
    <t>,金属可とう電線管,箇所当り施工延長2m未満,63,屋外･屋内(露出),0,0.00,有,無,無</t>
  </si>
  <si>
    <t xml:space="preserve">       下渕頭首工</t>
  </si>
  <si>
    <t xml:space="preserve">         DV2.6mm×3C　撤去</t>
  </si>
  <si>
    <t>屋外管内　DVケーブル</t>
  </si>
  <si>
    <t xml:space="preserve">         DV2.6mm×3C</t>
  </si>
  <si>
    <t>屋外露出　DVケーブル</t>
  </si>
  <si>
    <t>屋内ころがし　DVケーブル</t>
  </si>
  <si>
    <t>屋内管内　DVケーブル</t>
  </si>
  <si>
    <t>架空配線　DVケーブル</t>
  </si>
  <si>
    <t>径間</t>
  </si>
  <si>
    <t xml:space="preserve">         VVR5.5sq-2C</t>
  </si>
  <si>
    <t>,ころがし（天井・床下）,その他,-,-,-mm2,屋　内,3.30</t>
  </si>
  <si>
    <t xml:space="preserve">         VVR5.5sq-3C</t>
  </si>
  <si>
    <t>,管　内,その他,-,-,-mm2,地中･屋外･屋内,5.50</t>
  </si>
  <si>
    <t>,露出（ｺﾝｸﾘｰﾄ壁）,その他,-,-,-mm2,屋外･屋内,8.80</t>
  </si>
  <si>
    <t>,メッセンジャー付ケーブル,,2心,,,,8.0mm2以下,,0.00</t>
  </si>
  <si>
    <t>,メッセンジャー付ケーブル,,3心,,,,5.5mm2以下,,0.00</t>
  </si>
  <si>
    <t xml:space="preserve">         CVV2sq-2C</t>
  </si>
  <si>
    <t>,ワイヤ吊り,CVV-S,7心以下,,,,2.0mm2,,0.00</t>
  </si>
  <si>
    <t>,,,,5.0mm､22mm2以下,,,,,0.00</t>
  </si>
  <si>
    <t xml:space="preserve">         スパイラルハンガー</t>
  </si>
  <si>
    <t>,,φ35　L=1.5m</t>
  </si>
  <si>
    <t>,,S-PHIS</t>
  </si>
  <si>
    <t>,,S-42C</t>
  </si>
  <si>
    <t>,,S-28C</t>
  </si>
  <si>
    <t xml:space="preserve">         メッセンジャーワイヤ</t>
  </si>
  <si>
    <t>,,22sq</t>
  </si>
  <si>
    <t xml:space="preserve">         巻付グリップ</t>
  </si>
  <si>
    <t>,,22sq用</t>
  </si>
  <si>
    <t xml:space="preserve">         丸型シンブル</t>
  </si>
  <si>
    <t xml:space="preserve">         終端クランプ</t>
  </si>
  <si>
    <t>,,SHEG-2</t>
  </si>
  <si>
    <t xml:space="preserve">         低圧引留がいし</t>
  </si>
  <si>
    <t>,,75×65mm</t>
  </si>
  <si>
    <t xml:space="preserve">         自在バンド</t>
  </si>
  <si>
    <t>,,3BD-HD-12</t>
  </si>
  <si>
    <t>,金属可とう電線管,箇所当り施工延長2m以上(支持有),17,屋外･屋内(露出),0,0.00,無,無,無</t>
  </si>
  <si>
    <t>,金属可とう電線管,箇所当り施工延長2m未満,50,屋外･屋内(露出),0,0.00,無,無,無</t>
  </si>
  <si>
    <t>,,S-D1S30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</si>
  <si>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</si>
  <si>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</si>
  <si>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</si>
  <si>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</si>
  <si>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機器間接費</t>
  </si>
  <si>
    <t xml:space="preserve">      技術者間接費</t>
  </si>
  <si>
    <t xml:space="preserve">       技術者間接費（技術者）</t>
  </si>
  <si>
    <t xml:space="preserve">      機器管理費</t>
  </si>
  <si>
    <t xml:space="preserve">   一般管理費等</t>
  </si>
  <si>
    <t xml:space="preserve">   一括計上価格(据付)</t>
  </si>
  <si>
    <t xml:space="preserve">    スクラップ</t>
  </si>
  <si>
    <t xml:space="preserve">     スクラップ</t>
  </si>
  <si>
    <t xml:space="preserve">      スクラップ</t>
  </si>
  <si>
    <t xml:space="preserve">       スクラップ</t>
  </si>
  <si>
    <t>鉄</t>
  </si>
  <si>
    <t>ton</t>
  </si>
  <si>
    <t>銅</t>
  </si>
  <si>
    <t xml:space="preserve"> 工事価格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</si>
</sst>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5">
    <xf numFmtId="0" fontId="0" fillId="0" borderId="0" xfId="0">
      <alignment vertical="center"/>
    </xf>
    <xf numFmtId="0" fontId="1" fillId="0" borderId="0" xfId="1" applyProtection="1"/>
    <xf numFmtId="49" fontId="1" fillId="0" borderId="0" xfId="1" applyNumberFormat="1" applyProtection="1"/>
    <xf numFmtId="49" fontId="4" fillId="0" borderId="0" xfId="1" applyNumberFormat="1" applyFont="1" applyProtection="1"/>
    <xf numFmtId="0" fontId="4" fillId="0" borderId="0" xfId="1" applyFont="1" applyProtection="1"/>
    <xf numFmtId="49" fontId="4" fillId="0" borderId="0" xfId="1" applyNumberFormat="1" applyFont="1" applyAlignment="1" applyProtection="1">
      <alignment horizontal="center"/>
    </xf>
    <xf numFmtId="0" fontId="5" fillId="0" borderId="0" xfId="1" applyFont="1" applyProtection="1"/>
    <xf numFmtId="0" fontId="4" fillId="0" borderId="0" xfId="1" applyNumberFormat="1" applyFont="1" applyAlignment="1" applyProtection="1">
      <alignment horizontal="center"/>
    </xf>
    <xf numFmtId="49" fontId="4" fillId="0" borderId="0" xfId="1" applyNumberFormat="1" applyFont="1" applyAlignment="1" applyProtection="1">
      <alignment horizontal="right"/>
    </xf>
    <xf numFmtId="49" fontId="4" fillId="2" borderId="1" xfId="1" applyNumberFormat="1" applyFont="1" applyFill="1" applyBorder="1" applyAlignment="1" applyProtection="1">
      <alignment horizontal="center" wrapText="1"/>
      <protection locked="0"/>
    </xf>
    <xf numFmtId="0" fontId="1" fillId="0" borderId="0" xfId="1" applyFill="1" applyProtection="1"/>
    <xf numFmtId="0" fontId="4" fillId="0" borderId="0" xfId="1" applyFont="1" applyAlignment="1" applyProtection="1">
      <alignment horizontal="right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0" fontId="1" fillId="2" borderId="0" xfId="1" applyFill="1" applyProtection="1"/>
    <xf numFmtId="0" fontId="4" fillId="2" borderId="2" xfId="1" applyFont="1" applyFill="1" applyBorder="1" applyAlignment="1" applyProtection="1">
      <alignment shrinkToFit="1"/>
      <protection locked="0"/>
    </xf>
    <xf numFmtId="0" fontId="1" fillId="0" borderId="3" xfId="1" applyBorder="1" applyAlignment="1" applyProtection="1">
      <alignment shrinkToFit="1"/>
      <protection locked="0"/>
    </xf>
    <xf numFmtId="0" fontId="1" fillId="0" borderId="4" xfId="1" applyBorder="1" applyAlignment="1" applyProtection="1">
      <alignment shrinkToFit="1"/>
      <protection locked="0"/>
    </xf>
    <xf numFmtId="49" fontId="4" fillId="0" borderId="0" xfId="1" applyNumberFormat="1" applyFont="1" applyFill="1" applyBorder="1" applyAlignment="1" applyProtection="1">
      <alignment horizontal="left"/>
      <protection locked="0"/>
    </xf>
    <xf numFmtId="0" fontId="6" fillId="0" borderId="0" xfId="1" applyFont="1" applyProtection="1"/>
    <xf numFmtId="0" fontId="1" fillId="2" borderId="0" xfId="1" applyFont="1" applyFill="1" applyProtection="1"/>
    <xf numFmtId="0" fontId="1" fillId="0" borderId="0" xfId="1" applyFont="1" applyFill="1" applyProtection="1"/>
    <xf numFmtId="0" fontId="6" fillId="0" borderId="0" xfId="1" applyFont="1" applyFill="1" applyProtection="1"/>
    <xf numFmtId="0" fontId="1" fillId="3" borderId="0" xfId="1" applyFont="1" applyFill="1" applyProtection="1"/>
    <xf numFmtId="49" fontId="4" fillId="0" borderId="0" xfId="1" applyNumberFormat="1" applyFont="1" applyAlignment="1" applyProtection="1">
      <alignment wrapText="1"/>
    </xf>
    <xf numFmtId="49" fontId="7" fillId="4" borderId="5" xfId="1" applyNumberFormat="1" applyFont="1" applyFill="1" applyBorder="1" applyAlignment="1" applyProtection="1">
      <alignment horizontal="center" vertical="center"/>
    </xf>
    <xf numFmtId="0" fontId="7" fillId="4" borderId="5" xfId="1" applyFont="1" applyFill="1" applyBorder="1" applyAlignment="1" applyProtection="1">
      <alignment horizontal="center" vertical="center"/>
    </xf>
    <xf numFmtId="176" fontId="7" fillId="4" borderId="5" xfId="1" applyNumberFormat="1" applyFont="1" applyFill="1" applyBorder="1" applyAlignment="1" applyProtection="1">
      <alignment horizontal="center" vertical="center"/>
    </xf>
    <xf numFmtId="49" fontId="4" fillId="0" borderId="6" xfId="1" applyNumberFormat="1" applyFont="1" applyFill="1" applyBorder="1" applyAlignment="1" applyProtection="1">
      <alignment wrapText="1"/>
    </xf>
    <xf numFmtId="177" fontId="4" fillId="0" borderId="6" xfId="1" applyNumberFormat="1" applyFont="1" applyFill="1" applyBorder="1" applyAlignment="1" applyProtection="1"/>
    <xf numFmtId="49" fontId="4" fillId="0" borderId="6" xfId="1" applyNumberFormat="1" applyFont="1" applyFill="1" applyBorder="1" applyAlignment="1" applyProtection="1">
      <alignment horizontal="center"/>
    </xf>
    <xf numFmtId="176" fontId="4" fillId="0" borderId="6" xfId="1" applyNumberFormat="1" applyFont="1" applyFill="1" applyBorder="1" applyAlignment="1" applyProtection="1"/>
    <xf numFmtId="0" fontId="4" fillId="0" borderId="0" xfId="1" applyFont="1" applyAlignment="1" applyProtection="1"/>
    <xf numFmtId="49" fontId="4" fillId="0" borderId="0" xfId="1" applyNumberFormat="1" applyFont="1" applyFill="1" applyBorder="1" applyProtection="1"/>
    <xf numFmtId="178" fontId="4" fillId="0" borderId="0" xfId="1" applyNumberFormat="1" applyFont="1" applyFill="1" applyBorder="1" applyAlignment="1" applyProtection="1"/>
    <xf numFmtId="49" fontId="4" fillId="0" borderId="0" xfId="1" applyNumberFormat="1" applyFont="1" applyFill="1" applyBorder="1" applyAlignment="1" applyProtection="1">
      <alignment horizontal="center"/>
    </xf>
    <xf numFmtId="176" fontId="4" fillId="0" borderId="0" xfId="1" applyNumberFormat="1" applyFont="1" applyFill="1" applyBorder="1" applyAlignment="1" applyProtection="1"/>
    <xf numFmtId="49" fontId="4" fillId="5" borderId="7" xfId="1" applyNumberFormat="1" applyFont="1" applyFill="1" applyBorder="1" applyAlignment="1" applyProtection="1">
      <alignment horizontal="left"/>
    </xf>
    <xf numFmtId="176" fontId="4" fillId="5" borderId="7" xfId="1" applyNumberFormat="1" applyFont="1" applyFill="1" applyBorder="1" applyAlignment="1" applyProtection="1"/>
    <xf numFmtId="49" fontId="4" fillId="5" borderId="8" xfId="1" applyNumberFormat="1" applyFont="1" applyFill="1" applyBorder="1" applyAlignment="1" applyProtection="1">
      <alignment horizontal="left"/>
    </xf>
    <xf numFmtId="176" fontId="4" fillId="5" borderId="8" xfId="1" applyNumberFormat="1" applyFont="1" applyFill="1" applyBorder="1" applyAlignment="1" applyProtection="1"/>
    <xf numFmtId="49" fontId="4" fillId="5" borderId="9" xfId="1" applyNumberFormat="1" applyFont="1" applyFill="1" applyBorder="1" applyAlignment="1" applyProtection="1">
      <alignment horizontal="left"/>
    </xf>
    <xf numFmtId="176" fontId="4" fillId="5" borderId="9" xfId="1" applyNumberFormat="1" applyFont="1" applyFill="1" applyBorder="1" applyAlignment="1" applyProtection="1"/>
    <xf numFmtId="49" fontId="4" fillId="3" borderId="6" xfId="1" applyNumberFormat="1" applyFont="1" applyFill="1" applyBorder="1" applyAlignment="1" applyProtection="1">
      <alignment wrapText="1"/>
    </xf>
    <xf numFmtId="177" fontId="4" fillId="3" borderId="6" xfId="1" applyNumberFormat="1" applyFont="1" applyFill="1" applyBorder="1" applyAlignment="1" applyProtection="1"/>
    <xf numFmtId="49" fontId="4" fillId="3" borderId="6" xfId="1" applyNumberFormat="1" applyFont="1" applyFill="1" applyBorder="1" applyAlignment="1" applyProtection="1">
      <alignment horizontal="center"/>
    </xf>
    <xf numFmtId="176" fontId="4" fillId="3" borderId="6" xfId="1" applyNumberFormat="1" applyFont="1" applyFill="1" applyBorder="1" applyAlignment="1" applyProtection="1"/>
    <xf numFmtId="176" fontId="4" fillId="2" borderId="6" xfId="1" applyNumberFormat="1" applyFont="1" applyFill="1" applyBorder="1" applyAlignment="1" applyProtection="1">
      <protection locked="0"/>
    </xf>
    <xf numFmtId="49" fontId="4" fillId="0" borderId="10" xfId="1" applyNumberFormat="1" applyFont="1" applyFill="1" applyBorder="1" applyAlignment="1" applyProtection="1">
      <alignment wrapText="1"/>
    </xf>
    <xf numFmtId="177" fontId="4" fillId="0" borderId="10" xfId="1" applyNumberFormat="1" applyFont="1" applyFill="1" applyBorder="1" applyAlignment="1" applyProtection="1"/>
    <xf numFmtId="49" fontId="4" fillId="0" borderId="10" xfId="1" applyNumberFormat="1" applyFont="1" applyFill="1" applyBorder="1" applyAlignment="1" applyProtection="1">
      <alignment horizontal="center"/>
    </xf>
    <xf numFmtId="176" fontId="4" fillId="2" borderId="10" xfId="1" applyNumberFormat="1" applyFont="1" applyFill="1" applyBorder="1" applyAlignment="1" applyProtection="1">
      <protection locked="0"/>
    </xf>
    <xf numFmtId="49" fontId="4" fillId="0" borderId="11" xfId="1" applyNumberFormat="1" applyFont="1" applyFill="1" applyBorder="1" applyAlignment="1" applyProtection="1">
      <alignment wrapText="1"/>
    </xf>
    <xf numFmtId="177" fontId="4" fillId="0" borderId="11" xfId="1" applyNumberFormat="1" applyFont="1" applyFill="1" applyBorder="1" applyAlignment="1" applyProtection="1"/>
    <xf numFmtId="49" fontId="4" fillId="0" borderId="11" xfId="1" applyNumberFormat="1" applyFont="1" applyFill="1" applyBorder="1" applyAlignment="1" applyProtection="1">
      <alignment horizontal="center"/>
    </xf>
    <xf numFmtId="176" fontId="4" fillId="0" borderId="11" xfId="1" applyNumberFormat="1" applyFont="1" applyFill="1" applyBorder="1" applyAlignment="1" applyProtection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640"/>
  <sheetViews>
    <sheetView showGridLines="0" tabSelected="1" topLeftCell="J1" zoomScale="90" zoomScaleNormal="90" workbookViewId="0">
      <selection activeCell="J1" sqref="J1"/>
    </sheetView>
  </sheetViews>
  <sheetFormatPr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3" customWidth="1"/>
    <col min="12" max="12" width="35.125" style="3" customWidth="1"/>
    <col min="13" max="13" width="15.125" style="4" customWidth="1"/>
    <col min="14" max="14" width="8.75" style="5" customWidth="1"/>
    <col min="15" max="15" width="19" style="4" customWidth="1"/>
    <col min="16" max="16" width="7.5" style="4" customWidth="1"/>
    <col min="17" max="17" width="4.125" style="1" customWidth="1"/>
    <col min="18" max="16384" width="9" style="1"/>
  </cols>
  <sheetData>
    <row r="1" spans="1:17" x14ac:dyDescent="0.15">
      <c r="A1" s="1" t="s">
        <v>33</v>
      </c>
      <c r="D1" s="2" t="s">
        <v>35</v>
      </c>
      <c r="E1" s="2"/>
      <c r="F1" s="2"/>
      <c r="G1" s="2"/>
      <c r="H1" s="2"/>
      <c r="I1" s="2"/>
    </row>
    <row r="2" spans="1:17" ht="14.25" thickBot="1" x14ac:dyDescent="0.2">
      <c r="A2" s="1">
        <v>79</v>
      </c>
      <c r="D2" s="2" t="s">
        <v>37</v>
      </c>
      <c r="E2" s="2"/>
      <c r="F2" s="2"/>
      <c r="G2" s="2"/>
      <c r="H2" s="2"/>
      <c r="I2" s="2"/>
      <c r="J2" s="3" t="s">
        <v>0</v>
      </c>
      <c r="M2" s="6"/>
      <c r="N2" s="7"/>
    </row>
    <row r="3" spans="1:17" ht="15" thickTop="1" thickBot="1" x14ac:dyDescent="0.2">
      <c r="A3" s="1">
        <v>1</v>
      </c>
      <c r="D3" s="2" t="s">
        <v>38</v>
      </c>
      <c r="E3" s="2"/>
      <c r="F3" s="2"/>
      <c r="G3" s="2"/>
      <c r="H3" s="2"/>
      <c r="I3" s="2"/>
      <c r="L3" s="8" t="s">
        <v>1</v>
      </c>
      <c r="M3" s="9"/>
      <c r="N3" s="7"/>
    </row>
    <row r="4" spans="1:17" ht="15" thickTop="1" thickBot="1" x14ac:dyDescent="0.2">
      <c r="A4" s="1">
        <v>20</v>
      </c>
      <c r="B4" s="1" t="s">
        <v>2</v>
      </c>
      <c r="C4" s="10"/>
      <c r="J4" s="1" t="s">
        <v>3</v>
      </c>
      <c r="K4" s="3" t="s">
        <v>39</v>
      </c>
      <c r="L4" s="11" t="s">
        <v>4</v>
      </c>
      <c r="M4" s="9"/>
      <c r="N4" s="12"/>
    </row>
    <row r="5" spans="1:17" ht="15" thickTop="1" thickBot="1" x14ac:dyDescent="0.2">
      <c r="A5" s="1" t="s">
        <v>5</v>
      </c>
      <c r="B5" s="13" t="s">
        <v>6</v>
      </c>
      <c r="C5" s="10"/>
      <c r="J5" s="1" t="s">
        <v>7</v>
      </c>
      <c r="K5" s="3" t="s">
        <v>40</v>
      </c>
      <c r="L5" s="11" t="s">
        <v>8</v>
      </c>
      <c r="M5" s="14"/>
      <c r="N5" s="15"/>
      <c r="O5" s="16"/>
      <c r="P5" s="17"/>
      <c r="Q5" s="18"/>
    </row>
    <row r="6" spans="1:17" ht="14.25" thickTop="1" x14ac:dyDescent="0.15">
      <c r="A6" s="1" t="s">
        <v>9</v>
      </c>
      <c r="B6" s="19" t="s">
        <v>10</v>
      </c>
      <c r="C6" s="20"/>
      <c r="J6" s="1" t="s">
        <v>11</v>
      </c>
      <c r="K6" s="3" t="s">
        <v>41</v>
      </c>
      <c r="N6" s="17"/>
      <c r="O6" s="17"/>
      <c r="P6" s="17"/>
      <c r="Q6" s="18"/>
    </row>
    <row r="7" spans="1:17" x14ac:dyDescent="0.15">
      <c r="A7" s="1" t="s">
        <v>12</v>
      </c>
      <c r="B7" s="18" t="s">
        <v>13</v>
      </c>
      <c r="C7" s="21"/>
      <c r="D7" s="1" t="s">
        <v>14</v>
      </c>
      <c r="J7" s="1" t="s">
        <v>15</v>
      </c>
      <c r="K7" s="3" t="s">
        <v>42</v>
      </c>
      <c r="N7" s="17"/>
      <c r="O7" s="17"/>
      <c r="P7" s="17"/>
      <c r="Q7" s="18"/>
    </row>
    <row r="8" spans="1:17" x14ac:dyDescent="0.15">
      <c r="A8" s="1" t="s">
        <v>16</v>
      </c>
      <c r="B8" s="22" t="s">
        <v>17</v>
      </c>
      <c r="C8" s="20"/>
      <c r="D8" s="1" t="s">
        <v>18</v>
      </c>
      <c r="J8" s="3" t="s">
        <v>19</v>
      </c>
      <c r="K8" s="23" t="s">
        <v>34</v>
      </c>
      <c r="N8" s="17"/>
      <c r="O8" s="17"/>
      <c r="P8" s="17"/>
      <c r="Q8" s="18"/>
    </row>
    <row r="9" spans="1:17" x14ac:dyDescent="0.15">
      <c r="A9" s="1" t="s">
        <v>20</v>
      </c>
      <c r="B9" s="1" t="s">
        <v>21</v>
      </c>
      <c r="C9" s="10"/>
      <c r="D9" s="1" t="s">
        <v>22</v>
      </c>
      <c r="J9" s="3" t="s">
        <v>23</v>
      </c>
      <c r="K9" s="23" t="s">
        <v>36</v>
      </c>
      <c r="N9" s="17"/>
      <c r="O9" s="17"/>
      <c r="P9" s="17"/>
      <c r="Q9" s="18"/>
    </row>
    <row r="10" spans="1:17" ht="14.25" thickBot="1" x14ac:dyDescent="0.2">
      <c r="A10" s="10"/>
      <c r="B10" s="10"/>
      <c r="C10" s="10"/>
      <c r="D10" s="1" t="s">
        <v>24</v>
      </c>
      <c r="N10" s="17"/>
      <c r="O10" s="17"/>
      <c r="P10" s="17"/>
      <c r="Q10" s="18"/>
    </row>
    <row r="11" spans="1:17" ht="14.25" hidden="1" thickBot="1" x14ac:dyDescent="0.2">
      <c r="A11" s="10"/>
      <c r="B11" s="10"/>
      <c r="C11" s="10"/>
      <c r="N11" s="17"/>
      <c r="O11" s="17"/>
      <c r="P11" s="17"/>
      <c r="Q11" s="18"/>
    </row>
    <row r="12" spans="1:17" ht="14.25" hidden="1" thickBot="1" x14ac:dyDescent="0.2">
      <c r="A12" s="10"/>
      <c r="B12" s="10"/>
      <c r="C12" s="10"/>
      <c r="N12" s="17"/>
      <c r="O12" s="17"/>
      <c r="P12" s="17"/>
      <c r="Q12" s="18"/>
    </row>
    <row r="13" spans="1:17" ht="14.25" hidden="1" thickBot="1" x14ac:dyDescent="0.2">
      <c r="A13" s="10"/>
      <c r="B13" s="10"/>
      <c r="C13" s="10"/>
      <c r="N13" s="17"/>
      <c r="O13" s="17"/>
      <c r="P13" s="17"/>
      <c r="Q13" s="18"/>
    </row>
    <row r="14" spans="1:17" ht="14.25" hidden="1" thickBot="1" x14ac:dyDescent="0.2">
      <c r="A14" s="10"/>
      <c r="B14" s="10"/>
      <c r="C14" s="10"/>
      <c r="N14" s="17"/>
      <c r="O14" s="17"/>
      <c r="P14" s="17"/>
      <c r="Q14" s="18"/>
    </row>
    <row r="15" spans="1:17" ht="14.25" hidden="1" thickBot="1" x14ac:dyDescent="0.2">
      <c r="A15" s="10"/>
      <c r="B15" s="10"/>
      <c r="C15" s="10"/>
      <c r="N15" s="17"/>
      <c r="O15" s="17"/>
      <c r="P15" s="17"/>
      <c r="Q15" s="18"/>
    </row>
    <row r="16" spans="1:17" ht="14.25" hidden="1" thickBot="1" x14ac:dyDescent="0.2">
      <c r="A16" s="10"/>
      <c r="B16" s="10"/>
      <c r="C16" s="10"/>
      <c r="N16" s="17"/>
      <c r="O16" s="17"/>
      <c r="P16" s="17"/>
      <c r="Q16" s="18"/>
    </row>
    <row r="17" spans="1:17" ht="14.25" hidden="1" thickBot="1" x14ac:dyDescent="0.2">
      <c r="A17" s="10"/>
      <c r="B17" s="10"/>
      <c r="C17" s="10"/>
      <c r="N17" s="17"/>
      <c r="O17" s="17"/>
      <c r="P17" s="17"/>
      <c r="Q17" s="18"/>
    </row>
    <row r="18" spans="1:17" ht="14.25" hidden="1" thickBot="1" x14ac:dyDescent="0.2"/>
    <row r="19" spans="1:17" ht="15" thickTop="1" thickBot="1" x14ac:dyDescent="0.2">
      <c r="K19" s="24" t="s">
        <v>25</v>
      </c>
      <c r="L19" s="24" t="s">
        <v>26</v>
      </c>
      <c r="M19" s="25" t="s">
        <v>27</v>
      </c>
      <c r="N19" s="24" t="s">
        <v>28</v>
      </c>
      <c r="O19" s="26" t="s">
        <v>29</v>
      </c>
    </row>
    <row r="20" spans="1:17" ht="14.25" thickTop="1" x14ac:dyDescent="0.15">
      <c r="E20" s="1">
        <v>0</v>
      </c>
      <c r="G20" s="1">
        <v>0</v>
      </c>
      <c r="K20" s="42" t="s">
        <v>36</v>
      </c>
      <c r="L20" s="42" t="s">
        <v>43</v>
      </c>
      <c r="M20" s="43"/>
      <c r="N20" s="44" t="s">
        <v>43</v>
      </c>
      <c r="O20" s="45"/>
      <c r="P20" s="31"/>
    </row>
    <row r="21" spans="1:17" x14ac:dyDescent="0.15">
      <c r="E21" s="1">
        <v>2</v>
      </c>
      <c r="F21" s="1">
        <v>41</v>
      </c>
      <c r="G21" s="1">
        <v>2</v>
      </c>
      <c r="K21" s="27" t="s">
        <v>44</v>
      </c>
      <c r="L21" s="27" t="s">
        <v>43</v>
      </c>
      <c r="M21" s="28">
        <v>1</v>
      </c>
      <c r="N21" s="29" t="s">
        <v>45</v>
      </c>
      <c r="O21" s="30">
        <f>+O22</f>
        <v>0</v>
      </c>
      <c r="P21" s="31"/>
    </row>
    <row r="22" spans="1:17" x14ac:dyDescent="0.15">
      <c r="E22" s="1">
        <v>3</v>
      </c>
      <c r="F22" s="1">
        <v>67</v>
      </c>
      <c r="G22" s="1">
        <v>3</v>
      </c>
      <c r="K22" s="27" t="s">
        <v>46</v>
      </c>
      <c r="L22" s="27" t="s">
        <v>43</v>
      </c>
      <c r="M22" s="28">
        <v>1</v>
      </c>
      <c r="N22" s="29" t="s">
        <v>45</v>
      </c>
      <c r="O22" s="30">
        <f>+O23+O31</f>
        <v>0</v>
      </c>
      <c r="P22" s="31"/>
    </row>
    <row r="23" spans="1:17" x14ac:dyDescent="0.15">
      <c r="E23" s="1">
        <v>4</v>
      </c>
      <c r="G23" s="1">
        <v>9</v>
      </c>
      <c r="K23" s="27" t="s">
        <v>47</v>
      </c>
      <c r="L23" s="27" t="s">
        <v>43</v>
      </c>
      <c r="M23" s="28">
        <v>1</v>
      </c>
      <c r="N23" s="29" t="s">
        <v>45</v>
      </c>
      <c r="O23" s="30">
        <f>+O24</f>
        <v>0</v>
      </c>
      <c r="P23" s="31"/>
    </row>
    <row r="24" spans="1:17" x14ac:dyDescent="0.15">
      <c r="E24" s="1">
        <v>5</v>
      </c>
      <c r="G24" s="1">
        <v>10</v>
      </c>
      <c r="K24" s="27" t="s">
        <v>48</v>
      </c>
      <c r="L24" s="27" t="s">
        <v>43</v>
      </c>
      <c r="M24" s="28">
        <v>1</v>
      </c>
      <c r="N24" s="29" t="s">
        <v>45</v>
      </c>
      <c r="O24" s="30">
        <f>+O25+O27+O29</f>
        <v>0</v>
      </c>
      <c r="P24" s="31"/>
    </row>
    <row r="25" spans="1:17" x14ac:dyDescent="0.15">
      <c r="E25" s="1">
        <v>6</v>
      </c>
      <c r="G25" s="1">
        <v>11</v>
      </c>
      <c r="K25" s="27" t="s">
        <v>49</v>
      </c>
      <c r="L25" s="27" t="s">
        <v>43</v>
      </c>
      <c r="M25" s="28">
        <v>1</v>
      </c>
      <c r="N25" s="29" t="s">
        <v>45</v>
      </c>
      <c r="O25" s="30">
        <f>+O26</f>
        <v>0</v>
      </c>
      <c r="P25" s="31"/>
    </row>
    <row r="26" spans="1:17" x14ac:dyDescent="0.15">
      <c r="E26" s="1">
        <v>7</v>
      </c>
      <c r="G26" s="1">
        <v>12</v>
      </c>
      <c r="K26" s="27" t="s">
        <v>50</v>
      </c>
      <c r="L26" s="27" t="s">
        <v>43</v>
      </c>
      <c r="M26" s="28">
        <v>1</v>
      </c>
      <c r="N26" s="29" t="s">
        <v>45</v>
      </c>
      <c r="O26" s="46"/>
      <c r="P26" s="31"/>
    </row>
    <row r="27" spans="1:17" x14ac:dyDescent="0.15">
      <c r="E27" s="1">
        <v>8</v>
      </c>
      <c r="G27" s="1">
        <v>11</v>
      </c>
      <c r="K27" s="27" t="s">
        <v>51</v>
      </c>
      <c r="L27" s="27" t="s">
        <v>43</v>
      </c>
      <c r="M27" s="28">
        <v>1</v>
      </c>
      <c r="N27" s="29" t="s">
        <v>45</v>
      </c>
      <c r="O27" s="30">
        <f>+O28</f>
        <v>0</v>
      </c>
      <c r="P27" s="31"/>
    </row>
    <row r="28" spans="1:17" x14ac:dyDescent="0.15">
      <c r="E28" s="1">
        <v>9</v>
      </c>
      <c r="G28" s="1">
        <v>12</v>
      </c>
      <c r="K28" s="27" t="s">
        <v>52</v>
      </c>
      <c r="L28" s="27" t="s">
        <v>43</v>
      </c>
      <c r="M28" s="28">
        <v>1</v>
      </c>
      <c r="N28" s="29" t="s">
        <v>53</v>
      </c>
      <c r="O28" s="46"/>
      <c r="P28" s="31"/>
    </row>
    <row r="29" spans="1:17" x14ac:dyDescent="0.15">
      <c r="E29" s="1">
        <v>10</v>
      </c>
      <c r="G29" s="1">
        <v>11</v>
      </c>
      <c r="K29" s="27" t="s">
        <v>54</v>
      </c>
      <c r="L29" s="27" t="s">
        <v>43</v>
      </c>
      <c r="M29" s="28">
        <v>1</v>
      </c>
      <c r="N29" s="29" t="s">
        <v>45</v>
      </c>
      <c r="O29" s="30">
        <f>+O30</f>
        <v>0</v>
      </c>
      <c r="P29" s="31"/>
    </row>
    <row r="30" spans="1:17" x14ac:dyDescent="0.15">
      <c r="E30" s="1">
        <v>11</v>
      </c>
      <c r="G30" s="1">
        <v>12</v>
      </c>
      <c r="K30" s="27" t="s">
        <v>55</v>
      </c>
      <c r="L30" s="27" t="s">
        <v>43</v>
      </c>
      <c r="M30" s="28">
        <v>1</v>
      </c>
      <c r="N30" s="29" t="s">
        <v>45</v>
      </c>
      <c r="O30" s="46"/>
      <c r="P30" s="31"/>
    </row>
    <row r="31" spans="1:17" x14ac:dyDescent="0.15">
      <c r="E31" s="1">
        <v>12</v>
      </c>
      <c r="G31" s="1">
        <v>9</v>
      </c>
      <c r="K31" s="27" t="s">
        <v>56</v>
      </c>
      <c r="L31" s="27" t="s">
        <v>43</v>
      </c>
      <c r="M31" s="28">
        <v>1</v>
      </c>
      <c r="N31" s="29" t="s">
        <v>45</v>
      </c>
      <c r="O31" s="30">
        <f>+O32+O42+O52+O62+O72</f>
        <v>0</v>
      </c>
      <c r="P31" s="31"/>
    </row>
    <row r="32" spans="1:17" x14ac:dyDescent="0.15">
      <c r="E32" s="1">
        <v>13</v>
      </c>
      <c r="G32" s="1">
        <v>10</v>
      </c>
      <c r="K32" s="27" t="s">
        <v>57</v>
      </c>
      <c r="L32" s="27" t="s">
        <v>58</v>
      </c>
      <c r="M32" s="28">
        <v>1</v>
      </c>
      <c r="N32" s="29" t="s">
        <v>45</v>
      </c>
      <c r="O32" s="30">
        <f>+O33+O35+O37</f>
        <v>0</v>
      </c>
      <c r="P32" s="31"/>
    </row>
    <row r="33" spans="5:16" x14ac:dyDescent="0.15">
      <c r="E33" s="1">
        <v>14</v>
      </c>
      <c r="G33" s="1">
        <v>11</v>
      </c>
      <c r="K33" s="27" t="s">
        <v>49</v>
      </c>
      <c r="L33" s="27" t="s">
        <v>58</v>
      </c>
      <c r="M33" s="28">
        <v>1</v>
      </c>
      <c r="N33" s="29" t="s">
        <v>45</v>
      </c>
      <c r="O33" s="30">
        <f>+O34</f>
        <v>0</v>
      </c>
      <c r="P33" s="31"/>
    </row>
    <row r="34" spans="5:16" x14ac:dyDescent="0.15">
      <c r="E34" s="1">
        <v>15</v>
      </c>
      <c r="G34" s="1">
        <v>12</v>
      </c>
      <c r="K34" s="27" t="s">
        <v>59</v>
      </c>
      <c r="L34" s="27" t="s">
        <v>58</v>
      </c>
      <c r="M34" s="28">
        <v>1</v>
      </c>
      <c r="N34" s="29" t="s">
        <v>45</v>
      </c>
      <c r="O34" s="46"/>
      <c r="P34" s="31"/>
    </row>
    <row r="35" spans="5:16" x14ac:dyDescent="0.15">
      <c r="E35" s="1">
        <v>16</v>
      </c>
      <c r="G35" s="1">
        <v>11</v>
      </c>
      <c r="K35" s="27" t="s">
        <v>60</v>
      </c>
      <c r="L35" s="27" t="s">
        <v>58</v>
      </c>
      <c r="M35" s="28">
        <v>1</v>
      </c>
      <c r="N35" s="29" t="s">
        <v>45</v>
      </c>
      <c r="O35" s="30">
        <f>+O36</f>
        <v>0</v>
      </c>
      <c r="P35" s="31"/>
    </row>
    <row r="36" spans="5:16" x14ac:dyDescent="0.15">
      <c r="E36" s="1">
        <v>17</v>
      </c>
      <c r="G36" s="1">
        <v>12</v>
      </c>
      <c r="K36" s="27" t="s">
        <v>61</v>
      </c>
      <c r="L36" s="27" t="s">
        <v>43</v>
      </c>
      <c r="M36" s="28">
        <v>1</v>
      </c>
      <c r="N36" s="29" t="s">
        <v>53</v>
      </c>
      <c r="O36" s="46"/>
      <c r="P36" s="31"/>
    </row>
    <row r="37" spans="5:16" x14ac:dyDescent="0.15">
      <c r="E37" s="1">
        <v>18</v>
      </c>
      <c r="G37" s="1">
        <v>11</v>
      </c>
      <c r="K37" s="27" t="s">
        <v>62</v>
      </c>
      <c r="L37" s="27" t="s">
        <v>58</v>
      </c>
      <c r="M37" s="28">
        <v>1</v>
      </c>
      <c r="N37" s="29" t="s">
        <v>45</v>
      </c>
      <c r="O37" s="30">
        <f>+O38+O39+O40+O41</f>
        <v>0</v>
      </c>
      <c r="P37" s="31"/>
    </row>
    <row r="38" spans="5:16" x14ac:dyDescent="0.15">
      <c r="E38" s="1">
        <v>19</v>
      </c>
      <c r="G38" s="1">
        <v>12</v>
      </c>
      <c r="K38" s="27" t="s">
        <v>63</v>
      </c>
      <c r="L38" s="27" t="s">
        <v>43</v>
      </c>
      <c r="M38" s="28">
        <v>1</v>
      </c>
      <c r="N38" s="29" t="s">
        <v>53</v>
      </c>
      <c r="O38" s="46"/>
      <c r="P38" s="31"/>
    </row>
    <row r="39" spans="5:16" x14ac:dyDescent="0.15">
      <c r="E39" s="1">
        <v>20</v>
      </c>
      <c r="G39" s="1">
        <v>12</v>
      </c>
      <c r="K39" s="27" t="s">
        <v>64</v>
      </c>
      <c r="L39" s="27" t="s">
        <v>43</v>
      </c>
      <c r="M39" s="28">
        <v>1</v>
      </c>
      <c r="N39" s="29" t="s">
        <v>53</v>
      </c>
      <c r="O39" s="46"/>
      <c r="P39" s="31"/>
    </row>
    <row r="40" spans="5:16" x14ac:dyDescent="0.15">
      <c r="E40" s="1">
        <v>21</v>
      </c>
      <c r="G40" s="1">
        <v>12</v>
      </c>
      <c r="K40" s="27" t="s">
        <v>65</v>
      </c>
      <c r="L40" s="27" t="s">
        <v>43</v>
      </c>
      <c r="M40" s="28">
        <v>1</v>
      </c>
      <c r="N40" s="29" t="s">
        <v>53</v>
      </c>
      <c r="O40" s="46"/>
      <c r="P40" s="31"/>
    </row>
    <row r="41" spans="5:16" x14ac:dyDescent="0.15">
      <c r="E41" s="1">
        <v>22</v>
      </c>
      <c r="G41" s="1">
        <v>12</v>
      </c>
      <c r="K41" s="27" t="s">
        <v>66</v>
      </c>
      <c r="L41" s="27" t="s">
        <v>43</v>
      </c>
      <c r="M41" s="28">
        <v>1</v>
      </c>
      <c r="N41" s="29" t="s">
        <v>53</v>
      </c>
      <c r="O41" s="46"/>
      <c r="P41" s="31"/>
    </row>
    <row r="42" spans="5:16" x14ac:dyDescent="0.15">
      <c r="E42" s="1">
        <v>23</v>
      </c>
      <c r="G42" s="1">
        <v>10</v>
      </c>
      <c r="K42" s="27" t="s">
        <v>57</v>
      </c>
      <c r="L42" s="27" t="s">
        <v>67</v>
      </c>
      <c r="M42" s="28">
        <v>1</v>
      </c>
      <c r="N42" s="29" t="s">
        <v>45</v>
      </c>
      <c r="O42" s="30">
        <f>+O43+O45+O47</f>
        <v>0</v>
      </c>
      <c r="P42" s="31"/>
    </row>
    <row r="43" spans="5:16" x14ac:dyDescent="0.15">
      <c r="E43" s="1">
        <v>24</v>
      </c>
      <c r="G43" s="1">
        <v>11</v>
      </c>
      <c r="K43" s="27" t="s">
        <v>49</v>
      </c>
      <c r="L43" s="27" t="s">
        <v>67</v>
      </c>
      <c r="M43" s="28">
        <v>1</v>
      </c>
      <c r="N43" s="29" t="s">
        <v>45</v>
      </c>
      <c r="O43" s="30">
        <f>+O44</f>
        <v>0</v>
      </c>
      <c r="P43" s="31"/>
    </row>
    <row r="44" spans="5:16" x14ac:dyDescent="0.15">
      <c r="E44" s="1">
        <v>25</v>
      </c>
      <c r="G44" s="1">
        <v>12</v>
      </c>
      <c r="K44" s="27" t="s">
        <v>59</v>
      </c>
      <c r="L44" s="27" t="s">
        <v>43</v>
      </c>
      <c r="M44" s="28">
        <v>1</v>
      </c>
      <c r="N44" s="29" t="s">
        <v>45</v>
      </c>
      <c r="O44" s="46"/>
      <c r="P44" s="31"/>
    </row>
    <row r="45" spans="5:16" x14ac:dyDescent="0.15">
      <c r="E45" s="1">
        <v>26</v>
      </c>
      <c r="G45" s="1">
        <v>11</v>
      </c>
      <c r="K45" s="27" t="s">
        <v>60</v>
      </c>
      <c r="L45" s="27" t="s">
        <v>67</v>
      </c>
      <c r="M45" s="28">
        <v>1</v>
      </c>
      <c r="N45" s="29" t="s">
        <v>45</v>
      </c>
      <c r="O45" s="30">
        <f>+O46</f>
        <v>0</v>
      </c>
      <c r="P45" s="31"/>
    </row>
    <row r="46" spans="5:16" x14ac:dyDescent="0.15">
      <c r="E46" s="1">
        <v>27</v>
      </c>
      <c r="G46" s="1">
        <v>12</v>
      </c>
      <c r="K46" s="27" t="s">
        <v>61</v>
      </c>
      <c r="L46" s="27" t="s">
        <v>43</v>
      </c>
      <c r="M46" s="28">
        <v>1</v>
      </c>
      <c r="N46" s="29" t="s">
        <v>53</v>
      </c>
      <c r="O46" s="46"/>
      <c r="P46" s="31"/>
    </row>
    <row r="47" spans="5:16" x14ac:dyDescent="0.15">
      <c r="E47" s="1">
        <v>28</v>
      </c>
      <c r="G47" s="1">
        <v>11</v>
      </c>
      <c r="K47" s="27" t="s">
        <v>62</v>
      </c>
      <c r="L47" s="27" t="s">
        <v>67</v>
      </c>
      <c r="M47" s="28">
        <v>1</v>
      </c>
      <c r="N47" s="29" t="s">
        <v>45</v>
      </c>
      <c r="O47" s="30">
        <f>+O48+O49+O50+O51</f>
        <v>0</v>
      </c>
      <c r="P47" s="31"/>
    </row>
    <row r="48" spans="5:16" x14ac:dyDescent="0.15">
      <c r="E48" s="1">
        <v>29</v>
      </c>
      <c r="G48" s="1">
        <v>12</v>
      </c>
      <c r="K48" s="27" t="s">
        <v>63</v>
      </c>
      <c r="L48" s="27" t="s">
        <v>43</v>
      </c>
      <c r="M48" s="28">
        <v>1</v>
      </c>
      <c r="N48" s="29" t="s">
        <v>53</v>
      </c>
      <c r="O48" s="46"/>
      <c r="P48" s="31"/>
    </row>
    <row r="49" spans="5:16" x14ac:dyDescent="0.15">
      <c r="E49" s="1">
        <v>30</v>
      </c>
      <c r="G49" s="1">
        <v>12</v>
      </c>
      <c r="K49" s="27" t="s">
        <v>64</v>
      </c>
      <c r="L49" s="27" t="s">
        <v>43</v>
      </c>
      <c r="M49" s="28">
        <v>1</v>
      </c>
      <c r="N49" s="29" t="s">
        <v>53</v>
      </c>
      <c r="O49" s="46"/>
      <c r="P49" s="31"/>
    </row>
    <row r="50" spans="5:16" x14ac:dyDescent="0.15">
      <c r="E50" s="1">
        <v>31</v>
      </c>
      <c r="G50" s="1">
        <v>12</v>
      </c>
      <c r="K50" s="27" t="s">
        <v>65</v>
      </c>
      <c r="L50" s="27" t="s">
        <v>43</v>
      </c>
      <c r="M50" s="28">
        <v>1</v>
      </c>
      <c r="N50" s="29" t="s">
        <v>53</v>
      </c>
      <c r="O50" s="46"/>
      <c r="P50" s="31"/>
    </row>
    <row r="51" spans="5:16" x14ac:dyDescent="0.15">
      <c r="E51" s="1">
        <v>32</v>
      </c>
      <c r="G51" s="1">
        <v>12</v>
      </c>
      <c r="K51" s="27" t="s">
        <v>66</v>
      </c>
      <c r="L51" s="27" t="s">
        <v>43</v>
      </c>
      <c r="M51" s="28">
        <v>1</v>
      </c>
      <c r="N51" s="29" t="s">
        <v>53</v>
      </c>
      <c r="O51" s="46"/>
      <c r="P51" s="31"/>
    </row>
    <row r="52" spans="5:16" x14ac:dyDescent="0.15">
      <c r="E52" s="1">
        <v>33</v>
      </c>
      <c r="G52" s="1">
        <v>10</v>
      </c>
      <c r="K52" s="27" t="s">
        <v>68</v>
      </c>
      <c r="L52" s="27" t="s">
        <v>69</v>
      </c>
      <c r="M52" s="28">
        <v>1</v>
      </c>
      <c r="N52" s="29" t="s">
        <v>45</v>
      </c>
      <c r="O52" s="30">
        <f>+O53+O55+O57</f>
        <v>0</v>
      </c>
      <c r="P52" s="31"/>
    </row>
    <row r="53" spans="5:16" x14ac:dyDescent="0.15">
      <c r="E53" s="1">
        <v>34</v>
      </c>
      <c r="G53" s="1">
        <v>11</v>
      </c>
      <c r="K53" s="27" t="s">
        <v>49</v>
      </c>
      <c r="L53" s="27" t="s">
        <v>69</v>
      </c>
      <c r="M53" s="28">
        <v>1</v>
      </c>
      <c r="N53" s="29" t="s">
        <v>45</v>
      </c>
      <c r="O53" s="30">
        <f>+O54</f>
        <v>0</v>
      </c>
      <c r="P53" s="31"/>
    </row>
    <row r="54" spans="5:16" x14ac:dyDescent="0.15">
      <c r="E54" s="1">
        <v>35</v>
      </c>
      <c r="G54" s="1">
        <v>12</v>
      </c>
      <c r="K54" s="27" t="s">
        <v>59</v>
      </c>
      <c r="L54" s="27" t="s">
        <v>43</v>
      </c>
      <c r="M54" s="28">
        <v>1</v>
      </c>
      <c r="N54" s="29" t="s">
        <v>45</v>
      </c>
      <c r="O54" s="46"/>
      <c r="P54" s="31"/>
    </row>
    <row r="55" spans="5:16" x14ac:dyDescent="0.15">
      <c r="E55" s="1">
        <v>36</v>
      </c>
      <c r="G55" s="1">
        <v>11</v>
      </c>
      <c r="K55" s="27" t="s">
        <v>60</v>
      </c>
      <c r="L55" s="27" t="s">
        <v>69</v>
      </c>
      <c r="M55" s="28">
        <v>1</v>
      </c>
      <c r="N55" s="29" t="s">
        <v>45</v>
      </c>
      <c r="O55" s="30">
        <f>+O56</f>
        <v>0</v>
      </c>
      <c r="P55" s="31"/>
    </row>
    <row r="56" spans="5:16" x14ac:dyDescent="0.15">
      <c r="E56" s="1">
        <v>37</v>
      </c>
      <c r="G56" s="1">
        <v>12</v>
      </c>
      <c r="K56" s="27" t="s">
        <v>61</v>
      </c>
      <c r="L56" s="27" t="s">
        <v>43</v>
      </c>
      <c r="M56" s="28">
        <v>1</v>
      </c>
      <c r="N56" s="29" t="s">
        <v>53</v>
      </c>
      <c r="O56" s="46"/>
      <c r="P56" s="31"/>
    </row>
    <row r="57" spans="5:16" x14ac:dyDescent="0.15">
      <c r="E57" s="1">
        <v>38</v>
      </c>
      <c r="G57" s="1">
        <v>11</v>
      </c>
      <c r="K57" s="27" t="s">
        <v>62</v>
      </c>
      <c r="L57" s="27" t="s">
        <v>69</v>
      </c>
      <c r="M57" s="28">
        <v>1</v>
      </c>
      <c r="N57" s="29" t="s">
        <v>45</v>
      </c>
      <c r="O57" s="30">
        <f>+O58+O59+O60+O61</f>
        <v>0</v>
      </c>
      <c r="P57" s="31"/>
    </row>
    <row r="58" spans="5:16" x14ac:dyDescent="0.15">
      <c r="E58" s="1">
        <v>39</v>
      </c>
      <c r="G58" s="1">
        <v>12</v>
      </c>
      <c r="K58" s="27" t="s">
        <v>63</v>
      </c>
      <c r="L58" s="27" t="s">
        <v>43</v>
      </c>
      <c r="M58" s="28">
        <v>1</v>
      </c>
      <c r="N58" s="29" t="s">
        <v>53</v>
      </c>
      <c r="O58" s="46"/>
      <c r="P58" s="31"/>
    </row>
    <row r="59" spans="5:16" x14ac:dyDescent="0.15">
      <c r="E59" s="1">
        <v>40</v>
      </c>
      <c r="G59" s="1">
        <v>12</v>
      </c>
      <c r="K59" s="27" t="s">
        <v>64</v>
      </c>
      <c r="L59" s="27" t="s">
        <v>43</v>
      </c>
      <c r="M59" s="28">
        <v>1</v>
      </c>
      <c r="N59" s="29" t="s">
        <v>53</v>
      </c>
      <c r="O59" s="46"/>
      <c r="P59" s="31"/>
    </row>
    <row r="60" spans="5:16" x14ac:dyDescent="0.15">
      <c r="E60" s="1">
        <v>41</v>
      </c>
      <c r="G60" s="1">
        <v>12</v>
      </c>
      <c r="K60" s="27" t="s">
        <v>65</v>
      </c>
      <c r="L60" s="27" t="s">
        <v>43</v>
      </c>
      <c r="M60" s="28">
        <v>1</v>
      </c>
      <c r="N60" s="29" t="s">
        <v>53</v>
      </c>
      <c r="O60" s="46"/>
      <c r="P60" s="31"/>
    </row>
    <row r="61" spans="5:16" x14ac:dyDescent="0.15">
      <c r="E61" s="1">
        <v>42</v>
      </c>
      <c r="G61" s="1">
        <v>12</v>
      </c>
      <c r="K61" s="27" t="s">
        <v>66</v>
      </c>
      <c r="L61" s="27" t="s">
        <v>43</v>
      </c>
      <c r="M61" s="28">
        <v>1</v>
      </c>
      <c r="N61" s="29" t="s">
        <v>53</v>
      </c>
      <c r="O61" s="46"/>
      <c r="P61" s="31"/>
    </row>
    <row r="62" spans="5:16" x14ac:dyDescent="0.15">
      <c r="E62" s="1">
        <v>43</v>
      </c>
      <c r="G62" s="1">
        <v>10</v>
      </c>
      <c r="K62" s="27" t="s">
        <v>68</v>
      </c>
      <c r="L62" s="27" t="s">
        <v>70</v>
      </c>
      <c r="M62" s="28">
        <v>1</v>
      </c>
      <c r="N62" s="29" t="s">
        <v>45</v>
      </c>
      <c r="O62" s="30">
        <f>+O63+O65+O67</f>
        <v>0</v>
      </c>
      <c r="P62" s="31"/>
    </row>
    <row r="63" spans="5:16" x14ac:dyDescent="0.15">
      <c r="E63" s="1">
        <v>44</v>
      </c>
      <c r="G63" s="1">
        <v>11</v>
      </c>
      <c r="K63" s="27" t="s">
        <v>49</v>
      </c>
      <c r="L63" s="27" t="s">
        <v>70</v>
      </c>
      <c r="M63" s="28">
        <v>1</v>
      </c>
      <c r="N63" s="29" t="s">
        <v>45</v>
      </c>
      <c r="O63" s="30">
        <f>+O64</f>
        <v>0</v>
      </c>
      <c r="P63" s="31"/>
    </row>
    <row r="64" spans="5:16" x14ac:dyDescent="0.15">
      <c r="E64" s="1">
        <v>45</v>
      </c>
      <c r="G64" s="1">
        <v>12</v>
      </c>
      <c r="K64" s="27" t="s">
        <v>59</v>
      </c>
      <c r="L64" s="27" t="s">
        <v>43</v>
      </c>
      <c r="M64" s="28">
        <v>1</v>
      </c>
      <c r="N64" s="29" t="s">
        <v>45</v>
      </c>
      <c r="O64" s="46"/>
      <c r="P64" s="31"/>
    </row>
    <row r="65" spans="5:16" x14ac:dyDescent="0.15">
      <c r="E65" s="1">
        <v>46</v>
      </c>
      <c r="G65" s="1">
        <v>11</v>
      </c>
      <c r="K65" s="27" t="s">
        <v>60</v>
      </c>
      <c r="L65" s="27" t="s">
        <v>70</v>
      </c>
      <c r="M65" s="28">
        <v>1</v>
      </c>
      <c r="N65" s="29" t="s">
        <v>45</v>
      </c>
      <c r="O65" s="30">
        <f>+O66</f>
        <v>0</v>
      </c>
      <c r="P65" s="31"/>
    </row>
    <row r="66" spans="5:16" x14ac:dyDescent="0.15">
      <c r="E66" s="1">
        <v>47</v>
      </c>
      <c r="G66" s="1">
        <v>12</v>
      </c>
      <c r="K66" s="27" t="s">
        <v>61</v>
      </c>
      <c r="L66" s="27" t="s">
        <v>43</v>
      </c>
      <c r="M66" s="28">
        <v>1</v>
      </c>
      <c r="N66" s="29" t="s">
        <v>53</v>
      </c>
      <c r="O66" s="46"/>
      <c r="P66" s="31"/>
    </row>
    <row r="67" spans="5:16" x14ac:dyDescent="0.15">
      <c r="E67" s="1">
        <v>48</v>
      </c>
      <c r="G67" s="1">
        <v>11</v>
      </c>
      <c r="K67" s="27" t="s">
        <v>62</v>
      </c>
      <c r="L67" s="27" t="s">
        <v>70</v>
      </c>
      <c r="M67" s="28">
        <v>1</v>
      </c>
      <c r="N67" s="29" t="s">
        <v>45</v>
      </c>
      <c r="O67" s="30">
        <f>+O68+O69+O70+O71</f>
        <v>0</v>
      </c>
      <c r="P67" s="31"/>
    </row>
    <row r="68" spans="5:16" x14ac:dyDescent="0.15">
      <c r="E68" s="1">
        <v>49</v>
      </c>
      <c r="G68" s="1">
        <v>12</v>
      </c>
      <c r="K68" s="27" t="s">
        <v>63</v>
      </c>
      <c r="L68" s="27" t="s">
        <v>43</v>
      </c>
      <c r="M68" s="28">
        <v>1</v>
      </c>
      <c r="N68" s="29" t="s">
        <v>53</v>
      </c>
      <c r="O68" s="46"/>
      <c r="P68" s="31"/>
    </row>
    <row r="69" spans="5:16" x14ac:dyDescent="0.15">
      <c r="E69" s="1">
        <v>50</v>
      </c>
      <c r="G69" s="1">
        <v>12</v>
      </c>
      <c r="K69" s="27" t="s">
        <v>64</v>
      </c>
      <c r="L69" s="27" t="s">
        <v>43</v>
      </c>
      <c r="M69" s="28">
        <v>1</v>
      </c>
      <c r="N69" s="29" t="s">
        <v>53</v>
      </c>
      <c r="O69" s="46"/>
      <c r="P69" s="31"/>
    </row>
    <row r="70" spans="5:16" x14ac:dyDescent="0.15">
      <c r="E70" s="1">
        <v>51</v>
      </c>
      <c r="G70" s="1">
        <v>12</v>
      </c>
      <c r="K70" s="27" t="s">
        <v>65</v>
      </c>
      <c r="L70" s="27" t="s">
        <v>43</v>
      </c>
      <c r="M70" s="28">
        <v>1</v>
      </c>
      <c r="N70" s="29" t="s">
        <v>53</v>
      </c>
      <c r="O70" s="46"/>
      <c r="P70" s="31"/>
    </row>
    <row r="71" spans="5:16" x14ac:dyDescent="0.15">
      <c r="E71" s="1">
        <v>52</v>
      </c>
      <c r="G71" s="1">
        <v>12</v>
      </c>
      <c r="K71" s="27" t="s">
        <v>66</v>
      </c>
      <c r="L71" s="27" t="s">
        <v>43</v>
      </c>
      <c r="M71" s="28">
        <v>1</v>
      </c>
      <c r="N71" s="29" t="s">
        <v>53</v>
      </c>
      <c r="O71" s="46"/>
      <c r="P71" s="31"/>
    </row>
    <row r="72" spans="5:16" x14ac:dyDescent="0.15">
      <c r="E72" s="1">
        <v>53</v>
      </c>
      <c r="G72" s="1">
        <v>10</v>
      </c>
      <c r="K72" s="27" t="s">
        <v>68</v>
      </c>
      <c r="L72" s="27" t="s">
        <v>71</v>
      </c>
      <c r="M72" s="28">
        <v>1</v>
      </c>
      <c r="N72" s="29" t="s">
        <v>45</v>
      </c>
      <c r="O72" s="30">
        <f>+O73+O75+O77</f>
        <v>0</v>
      </c>
      <c r="P72" s="31"/>
    </row>
    <row r="73" spans="5:16" x14ac:dyDescent="0.15">
      <c r="E73" s="1">
        <v>54</v>
      </c>
      <c r="G73" s="1">
        <v>11</v>
      </c>
      <c r="K73" s="27" t="s">
        <v>49</v>
      </c>
      <c r="L73" s="27" t="s">
        <v>71</v>
      </c>
      <c r="M73" s="28">
        <v>1</v>
      </c>
      <c r="N73" s="29" t="s">
        <v>45</v>
      </c>
      <c r="O73" s="30">
        <f>+O74</f>
        <v>0</v>
      </c>
      <c r="P73" s="31"/>
    </row>
    <row r="74" spans="5:16" x14ac:dyDescent="0.15">
      <c r="E74" s="1">
        <v>55</v>
      </c>
      <c r="G74" s="1">
        <v>12</v>
      </c>
      <c r="K74" s="27" t="s">
        <v>59</v>
      </c>
      <c r="L74" s="27" t="s">
        <v>43</v>
      </c>
      <c r="M74" s="28">
        <v>1</v>
      </c>
      <c r="N74" s="29" t="s">
        <v>45</v>
      </c>
      <c r="O74" s="46"/>
      <c r="P74" s="31"/>
    </row>
    <row r="75" spans="5:16" x14ac:dyDescent="0.15">
      <c r="E75" s="1">
        <v>56</v>
      </c>
      <c r="G75" s="1">
        <v>11</v>
      </c>
      <c r="K75" s="27" t="s">
        <v>60</v>
      </c>
      <c r="L75" s="27" t="s">
        <v>71</v>
      </c>
      <c r="M75" s="28">
        <v>1</v>
      </c>
      <c r="N75" s="29" t="s">
        <v>45</v>
      </c>
      <c r="O75" s="30">
        <f>+O76</f>
        <v>0</v>
      </c>
      <c r="P75" s="31"/>
    </row>
    <row r="76" spans="5:16" x14ac:dyDescent="0.15">
      <c r="E76" s="1">
        <v>57</v>
      </c>
      <c r="G76" s="1">
        <v>12</v>
      </c>
      <c r="K76" s="27" t="s">
        <v>61</v>
      </c>
      <c r="L76" s="27" t="s">
        <v>43</v>
      </c>
      <c r="M76" s="28">
        <v>1</v>
      </c>
      <c r="N76" s="29" t="s">
        <v>53</v>
      </c>
      <c r="O76" s="46"/>
      <c r="P76" s="31"/>
    </row>
    <row r="77" spans="5:16" x14ac:dyDescent="0.15">
      <c r="E77" s="1">
        <v>58</v>
      </c>
      <c r="G77" s="1">
        <v>11</v>
      </c>
      <c r="K77" s="27" t="s">
        <v>62</v>
      </c>
      <c r="L77" s="27" t="s">
        <v>71</v>
      </c>
      <c r="M77" s="28">
        <v>1</v>
      </c>
      <c r="N77" s="29" t="s">
        <v>45</v>
      </c>
      <c r="O77" s="30">
        <f>+O78+O79+O80+O81</f>
        <v>0</v>
      </c>
      <c r="P77" s="31"/>
    </row>
    <row r="78" spans="5:16" x14ac:dyDescent="0.15">
      <c r="E78" s="1">
        <v>59</v>
      </c>
      <c r="G78" s="1">
        <v>12</v>
      </c>
      <c r="K78" s="27" t="s">
        <v>63</v>
      </c>
      <c r="L78" s="27" t="s">
        <v>43</v>
      </c>
      <c r="M78" s="28">
        <v>1</v>
      </c>
      <c r="N78" s="29" t="s">
        <v>53</v>
      </c>
      <c r="O78" s="46"/>
      <c r="P78" s="31"/>
    </row>
    <row r="79" spans="5:16" x14ac:dyDescent="0.15">
      <c r="E79" s="1">
        <v>60</v>
      </c>
      <c r="G79" s="1">
        <v>12</v>
      </c>
      <c r="K79" s="27" t="s">
        <v>64</v>
      </c>
      <c r="L79" s="27" t="s">
        <v>43</v>
      </c>
      <c r="M79" s="28">
        <v>1</v>
      </c>
      <c r="N79" s="29" t="s">
        <v>53</v>
      </c>
      <c r="O79" s="46"/>
      <c r="P79" s="31"/>
    </row>
    <row r="80" spans="5:16" x14ac:dyDescent="0.15">
      <c r="E80" s="1">
        <v>61</v>
      </c>
      <c r="G80" s="1">
        <v>12</v>
      </c>
      <c r="K80" s="27" t="s">
        <v>65</v>
      </c>
      <c r="L80" s="27" t="s">
        <v>43</v>
      </c>
      <c r="M80" s="28">
        <v>1</v>
      </c>
      <c r="N80" s="29" t="s">
        <v>53</v>
      </c>
      <c r="O80" s="46"/>
      <c r="P80" s="31"/>
    </row>
    <row r="81" spans="5:16" x14ac:dyDescent="0.15">
      <c r="E81" s="1">
        <v>62</v>
      </c>
      <c r="G81" s="1">
        <v>12</v>
      </c>
      <c r="K81" s="27" t="s">
        <v>66</v>
      </c>
      <c r="L81" s="27" t="s">
        <v>43</v>
      </c>
      <c r="M81" s="28">
        <v>1</v>
      </c>
      <c r="N81" s="29" t="s">
        <v>53</v>
      </c>
      <c r="O81" s="46"/>
      <c r="P81" s="31"/>
    </row>
    <row r="82" spans="5:16" x14ac:dyDescent="0.15">
      <c r="E82" s="1">
        <v>63</v>
      </c>
      <c r="F82" s="1">
        <v>30</v>
      </c>
      <c r="G82" s="1">
        <v>2</v>
      </c>
      <c r="K82" s="27" t="s">
        <v>72</v>
      </c>
      <c r="L82" s="27" t="s">
        <v>43</v>
      </c>
      <c r="M82" s="28">
        <v>1</v>
      </c>
      <c r="N82" s="29" t="s">
        <v>45</v>
      </c>
      <c r="O82" s="30">
        <f>+O83+O628+O629</f>
        <v>0</v>
      </c>
      <c r="P82" s="31"/>
    </row>
    <row r="83" spans="5:16" x14ac:dyDescent="0.15">
      <c r="E83" s="1">
        <v>64</v>
      </c>
      <c r="F83" s="1">
        <v>31</v>
      </c>
      <c r="G83" s="1">
        <v>3</v>
      </c>
      <c r="K83" s="27" t="s">
        <v>73</v>
      </c>
      <c r="L83" s="27" t="s">
        <v>43</v>
      </c>
      <c r="M83" s="28">
        <v>1</v>
      </c>
      <c r="N83" s="29" t="s">
        <v>45</v>
      </c>
      <c r="O83" s="30">
        <f>+O84+O620</f>
        <v>0</v>
      </c>
      <c r="P83" s="31"/>
    </row>
    <row r="84" spans="5:16" x14ac:dyDescent="0.15">
      <c r="E84" s="1">
        <v>65</v>
      </c>
      <c r="F84" s="1">
        <v>6</v>
      </c>
      <c r="G84" s="1">
        <v>4</v>
      </c>
      <c r="K84" s="27" t="s">
        <v>74</v>
      </c>
      <c r="L84" s="27" t="s">
        <v>43</v>
      </c>
      <c r="M84" s="28">
        <v>1</v>
      </c>
      <c r="N84" s="29" t="s">
        <v>45</v>
      </c>
      <c r="O84" s="30">
        <f>+O85</f>
        <v>0</v>
      </c>
      <c r="P84" s="31"/>
    </row>
    <row r="85" spans="5:16" x14ac:dyDescent="0.15">
      <c r="E85" s="1">
        <v>66</v>
      </c>
      <c r="F85" s="1">
        <v>171</v>
      </c>
      <c r="G85" s="1">
        <v>5</v>
      </c>
      <c r="K85" s="27" t="s">
        <v>75</v>
      </c>
      <c r="L85" s="27" t="s">
        <v>43</v>
      </c>
      <c r="M85" s="28">
        <v>1</v>
      </c>
      <c r="N85" s="29" t="s">
        <v>45</v>
      </c>
      <c r="O85" s="30">
        <f>+O86+O91</f>
        <v>0</v>
      </c>
      <c r="P85" s="31"/>
    </row>
    <row r="86" spans="5:16" x14ac:dyDescent="0.15">
      <c r="E86" s="1">
        <v>67</v>
      </c>
      <c r="G86" s="1">
        <v>9</v>
      </c>
      <c r="K86" s="27" t="s">
        <v>76</v>
      </c>
      <c r="L86" s="27" t="s">
        <v>43</v>
      </c>
      <c r="M86" s="28">
        <v>1</v>
      </c>
      <c r="N86" s="29" t="s">
        <v>45</v>
      </c>
      <c r="O86" s="30">
        <f>+O87</f>
        <v>0</v>
      </c>
      <c r="P86" s="31"/>
    </row>
    <row r="87" spans="5:16" x14ac:dyDescent="0.15">
      <c r="E87" s="1">
        <v>68</v>
      </c>
      <c r="G87" s="1">
        <v>10</v>
      </c>
      <c r="K87" s="27" t="s">
        <v>77</v>
      </c>
      <c r="L87" s="27" t="s">
        <v>43</v>
      </c>
      <c r="M87" s="28">
        <v>1</v>
      </c>
      <c r="N87" s="29" t="s">
        <v>45</v>
      </c>
      <c r="O87" s="30">
        <f>+O88</f>
        <v>0</v>
      </c>
      <c r="P87" s="31"/>
    </row>
    <row r="88" spans="5:16" x14ac:dyDescent="0.15">
      <c r="E88" s="1">
        <v>69</v>
      </c>
      <c r="G88" s="1">
        <v>11</v>
      </c>
      <c r="K88" s="27" t="s">
        <v>78</v>
      </c>
      <c r="L88" s="27" t="s">
        <v>43</v>
      </c>
      <c r="M88" s="28">
        <v>1</v>
      </c>
      <c r="N88" s="29" t="s">
        <v>45</v>
      </c>
      <c r="O88" s="30">
        <f>+O89+O90</f>
        <v>0</v>
      </c>
      <c r="P88" s="31"/>
    </row>
    <row r="89" spans="5:16" x14ac:dyDescent="0.15">
      <c r="E89" s="1">
        <v>70</v>
      </c>
      <c r="G89" s="1">
        <v>12</v>
      </c>
      <c r="K89" s="27" t="s">
        <v>79</v>
      </c>
      <c r="L89" s="27" t="s">
        <v>80</v>
      </c>
      <c r="M89" s="28">
        <v>1</v>
      </c>
      <c r="N89" s="29" t="s">
        <v>45</v>
      </c>
      <c r="O89" s="46"/>
      <c r="P89" s="31"/>
    </row>
    <row r="90" spans="5:16" x14ac:dyDescent="0.15">
      <c r="E90" s="1">
        <v>71</v>
      </c>
      <c r="G90" s="1">
        <v>12</v>
      </c>
      <c r="K90" s="27" t="s">
        <v>81</v>
      </c>
      <c r="L90" s="27" t="s">
        <v>82</v>
      </c>
      <c r="M90" s="28">
        <v>1</v>
      </c>
      <c r="N90" s="29" t="s">
        <v>45</v>
      </c>
      <c r="O90" s="46"/>
      <c r="P90" s="31"/>
    </row>
    <row r="91" spans="5:16" x14ac:dyDescent="0.15">
      <c r="E91" s="1">
        <v>72</v>
      </c>
      <c r="G91" s="1">
        <v>9</v>
      </c>
      <c r="K91" s="27" t="s">
        <v>83</v>
      </c>
      <c r="L91" s="27" t="s">
        <v>84</v>
      </c>
      <c r="M91" s="28">
        <v>1</v>
      </c>
      <c r="N91" s="29" t="s">
        <v>45</v>
      </c>
      <c r="O91" s="30">
        <f>+O92+O98+O212+O327+O422+O509</f>
        <v>0</v>
      </c>
      <c r="P91" s="31"/>
    </row>
    <row r="92" spans="5:16" x14ac:dyDescent="0.15">
      <c r="E92" s="1">
        <v>73</v>
      </c>
      <c r="G92" s="1">
        <v>10</v>
      </c>
      <c r="K92" s="27" t="s">
        <v>85</v>
      </c>
      <c r="L92" s="27" t="s">
        <v>43</v>
      </c>
      <c r="M92" s="28">
        <v>1</v>
      </c>
      <c r="N92" s="29" t="s">
        <v>45</v>
      </c>
      <c r="O92" s="30">
        <f>+O93</f>
        <v>0</v>
      </c>
      <c r="P92" s="31"/>
    </row>
    <row r="93" spans="5:16" x14ac:dyDescent="0.15">
      <c r="E93" s="1">
        <v>74</v>
      </c>
      <c r="G93" s="1">
        <v>11</v>
      </c>
      <c r="K93" s="27" t="s">
        <v>86</v>
      </c>
      <c r="L93" s="27" t="s">
        <v>43</v>
      </c>
      <c r="M93" s="28">
        <v>1</v>
      </c>
      <c r="N93" s="29" t="s">
        <v>45</v>
      </c>
      <c r="O93" s="30">
        <f>+O94+O95+O96+O97</f>
        <v>0</v>
      </c>
      <c r="P93" s="31"/>
    </row>
    <row r="94" spans="5:16" ht="27" x14ac:dyDescent="0.15">
      <c r="E94" s="1">
        <v>75</v>
      </c>
      <c r="G94" s="1">
        <v>12</v>
      </c>
      <c r="K94" s="27" t="s">
        <v>87</v>
      </c>
      <c r="L94" s="27" t="s">
        <v>88</v>
      </c>
      <c r="M94" s="28">
        <v>2</v>
      </c>
      <c r="N94" s="29" t="s">
        <v>89</v>
      </c>
      <c r="O94" s="46"/>
      <c r="P94" s="31"/>
    </row>
    <row r="95" spans="5:16" ht="27" x14ac:dyDescent="0.15">
      <c r="E95" s="1">
        <v>76</v>
      </c>
      <c r="G95" s="1">
        <v>12</v>
      </c>
      <c r="K95" s="27" t="s">
        <v>90</v>
      </c>
      <c r="L95" s="27" t="s">
        <v>91</v>
      </c>
      <c r="M95" s="28">
        <v>1</v>
      </c>
      <c r="N95" s="29" t="s">
        <v>89</v>
      </c>
      <c r="O95" s="46"/>
      <c r="P95" s="31"/>
    </row>
    <row r="96" spans="5:16" ht="27" x14ac:dyDescent="0.15">
      <c r="E96" s="1">
        <v>77</v>
      </c>
      <c r="G96" s="1">
        <v>12</v>
      </c>
      <c r="K96" s="27" t="s">
        <v>87</v>
      </c>
      <c r="L96" s="27" t="s">
        <v>88</v>
      </c>
      <c r="M96" s="28">
        <v>2.2999999999999998</v>
      </c>
      <c r="N96" s="29" t="s">
        <v>89</v>
      </c>
      <c r="O96" s="46"/>
      <c r="P96" s="31"/>
    </row>
    <row r="97" spans="5:16" ht="27" x14ac:dyDescent="0.15">
      <c r="E97" s="1">
        <v>78</v>
      </c>
      <c r="G97" s="1">
        <v>12</v>
      </c>
      <c r="K97" s="27" t="s">
        <v>90</v>
      </c>
      <c r="L97" s="27" t="s">
        <v>91</v>
      </c>
      <c r="M97" s="28">
        <v>3.4</v>
      </c>
      <c r="N97" s="29" t="s">
        <v>89</v>
      </c>
      <c r="O97" s="46"/>
      <c r="P97" s="31"/>
    </row>
    <row r="98" spans="5:16" x14ac:dyDescent="0.15">
      <c r="E98" s="1">
        <v>79</v>
      </c>
      <c r="G98" s="1">
        <v>10</v>
      </c>
      <c r="K98" s="27" t="s">
        <v>92</v>
      </c>
      <c r="L98" s="27" t="s">
        <v>84</v>
      </c>
      <c r="M98" s="28">
        <v>1</v>
      </c>
      <c r="N98" s="29" t="s">
        <v>45</v>
      </c>
      <c r="O98" s="30">
        <f>+O99+O101+O113+O120+O126+O148</f>
        <v>0</v>
      </c>
      <c r="P98" s="31"/>
    </row>
    <row r="99" spans="5:16" x14ac:dyDescent="0.15">
      <c r="E99" s="1">
        <v>80</v>
      </c>
      <c r="G99" s="1">
        <v>11</v>
      </c>
      <c r="K99" s="27" t="s">
        <v>93</v>
      </c>
      <c r="L99" s="27" t="s">
        <v>43</v>
      </c>
      <c r="M99" s="28">
        <v>1</v>
      </c>
      <c r="N99" s="29" t="s">
        <v>45</v>
      </c>
      <c r="O99" s="30">
        <f>+O100</f>
        <v>0</v>
      </c>
      <c r="P99" s="31"/>
    </row>
    <row r="100" spans="5:16" x14ac:dyDescent="0.15">
      <c r="E100" s="1">
        <v>81</v>
      </c>
      <c r="G100" s="1">
        <v>12</v>
      </c>
      <c r="K100" s="27" t="s">
        <v>94</v>
      </c>
      <c r="L100" s="27" t="s">
        <v>95</v>
      </c>
      <c r="M100" s="28">
        <v>1</v>
      </c>
      <c r="N100" s="29" t="s">
        <v>45</v>
      </c>
      <c r="O100" s="46"/>
      <c r="P100" s="31"/>
    </row>
    <row r="101" spans="5:16" x14ac:dyDescent="0.15">
      <c r="E101" s="1">
        <v>82</v>
      </c>
      <c r="G101" s="1">
        <v>11</v>
      </c>
      <c r="K101" s="27" t="s">
        <v>96</v>
      </c>
      <c r="L101" s="27" t="s">
        <v>43</v>
      </c>
      <c r="M101" s="28">
        <v>1</v>
      </c>
      <c r="N101" s="29" t="s">
        <v>45</v>
      </c>
      <c r="O101" s="30">
        <f>+O102+O103+O104+O105+O106+O107+O108+O109+O110+O111+O112</f>
        <v>0</v>
      </c>
      <c r="P101" s="31"/>
    </row>
    <row r="102" spans="5:16" x14ac:dyDescent="0.15">
      <c r="E102" s="1">
        <v>83</v>
      </c>
      <c r="G102" s="1">
        <v>12</v>
      </c>
      <c r="K102" s="27" t="s">
        <v>97</v>
      </c>
      <c r="L102" s="27" t="s">
        <v>98</v>
      </c>
      <c r="M102" s="28">
        <v>14.4</v>
      </c>
      <c r="N102" s="29" t="s">
        <v>89</v>
      </c>
      <c r="O102" s="46"/>
      <c r="P102" s="31"/>
    </row>
    <row r="103" spans="5:16" x14ac:dyDescent="0.15">
      <c r="E103" s="1">
        <v>84</v>
      </c>
      <c r="G103" s="1">
        <v>12</v>
      </c>
      <c r="K103" s="27" t="s">
        <v>99</v>
      </c>
      <c r="L103" s="27" t="s">
        <v>100</v>
      </c>
      <c r="M103" s="28">
        <v>2.4</v>
      </c>
      <c r="N103" s="29" t="s">
        <v>89</v>
      </c>
      <c r="O103" s="46"/>
      <c r="P103" s="31"/>
    </row>
    <row r="104" spans="5:16" x14ac:dyDescent="0.15">
      <c r="E104" s="1">
        <v>85</v>
      </c>
      <c r="G104" s="1">
        <v>12</v>
      </c>
      <c r="K104" s="27" t="s">
        <v>97</v>
      </c>
      <c r="L104" s="27" t="s">
        <v>101</v>
      </c>
      <c r="M104" s="28">
        <v>0.5</v>
      </c>
      <c r="N104" s="29" t="s">
        <v>89</v>
      </c>
      <c r="O104" s="46"/>
      <c r="P104" s="31"/>
    </row>
    <row r="105" spans="5:16" x14ac:dyDescent="0.15">
      <c r="E105" s="1">
        <v>86</v>
      </c>
      <c r="G105" s="1">
        <v>12</v>
      </c>
      <c r="K105" s="27" t="s">
        <v>102</v>
      </c>
      <c r="L105" s="27" t="s">
        <v>103</v>
      </c>
      <c r="M105" s="28">
        <v>0.5</v>
      </c>
      <c r="N105" s="29" t="s">
        <v>89</v>
      </c>
      <c r="O105" s="46"/>
      <c r="P105" s="31"/>
    </row>
    <row r="106" spans="5:16" x14ac:dyDescent="0.15">
      <c r="E106" s="1">
        <v>87</v>
      </c>
      <c r="G106" s="1">
        <v>12</v>
      </c>
      <c r="K106" s="27" t="s">
        <v>97</v>
      </c>
      <c r="L106" s="27" t="s">
        <v>104</v>
      </c>
      <c r="M106" s="28">
        <v>1.5</v>
      </c>
      <c r="N106" s="29" t="s">
        <v>89</v>
      </c>
      <c r="O106" s="46"/>
      <c r="P106" s="31"/>
    </row>
    <row r="107" spans="5:16" x14ac:dyDescent="0.15">
      <c r="E107" s="1">
        <v>88</v>
      </c>
      <c r="G107" s="1">
        <v>12</v>
      </c>
      <c r="K107" s="27" t="s">
        <v>105</v>
      </c>
      <c r="L107" s="27" t="s">
        <v>106</v>
      </c>
      <c r="M107" s="28">
        <v>1</v>
      </c>
      <c r="N107" s="29" t="s">
        <v>89</v>
      </c>
      <c r="O107" s="46"/>
      <c r="P107" s="31"/>
    </row>
    <row r="108" spans="5:16" x14ac:dyDescent="0.15">
      <c r="E108" s="1">
        <v>89</v>
      </c>
      <c r="G108" s="1">
        <v>12</v>
      </c>
      <c r="K108" s="27" t="s">
        <v>99</v>
      </c>
      <c r="L108" s="27" t="s">
        <v>107</v>
      </c>
      <c r="M108" s="28">
        <v>1.8</v>
      </c>
      <c r="N108" s="29" t="s">
        <v>89</v>
      </c>
      <c r="O108" s="46"/>
      <c r="P108" s="31"/>
    </row>
    <row r="109" spans="5:16" x14ac:dyDescent="0.15">
      <c r="E109" s="1">
        <v>90</v>
      </c>
      <c r="G109" s="1">
        <v>12</v>
      </c>
      <c r="K109" s="27" t="s">
        <v>97</v>
      </c>
      <c r="L109" s="27" t="s">
        <v>108</v>
      </c>
      <c r="M109" s="28">
        <v>5.9</v>
      </c>
      <c r="N109" s="29" t="s">
        <v>89</v>
      </c>
      <c r="O109" s="46"/>
      <c r="P109" s="31"/>
    </row>
    <row r="110" spans="5:16" x14ac:dyDescent="0.15">
      <c r="E110" s="1">
        <v>91</v>
      </c>
      <c r="G110" s="1">
        <v>12</v>
      </c>
      <c r="K110" s="27" t="s">
        <v>109</v>
      </c>
      <c r="L110" s="27" t="s">
        <v>110</v>
      </c>
      <c r="M110" s="28">
        <v>0.7</v>
      </c>
      <c r="N110" s="29" t="s">
        <v>89</v>
      </c>
      <c r="O110" s="46"/>
      <c r="P110" s="31"/>
    </row>
    <row r="111" spans="5:16" x14ac:dyDescent="0.15">
      <c r="E111" s="1">
        <v>92</v>
      </c>
      <c r="G111" s="1">
        <v>12</v>
      </c>
      <c r="K111" s="27" t="s">
        <v>99</v>
      </c>
      <c r="L111" s="27" t="s">
        <v>111</v>
      </c>
      <c r="M111" s="28">
        <v>0.2</v>
      </c>
      <c r="N111" s="29" t="s">
        <v>89</v>
      </c>
      <c r="O111" s="46"/>
      <c r="P111" s="31"/>
    </row>
    <row r="112" spans="5:16" x14ac:dyDescent="0.15">
      <c r="E112" s="1">
        <v>93</v>
      </c>
      <c r="G112" s="1">
        <v>12</v>
      </c>
      <c r="K112" s="27" t="s">
        <v>112</v>
      </c>
      <c r="L112" s="27" t="s">
        <v>113</v>
      </c>
      <c r="M112" s="28">
        <v>2.2999999999999998</v>
      </c>
      <c r="N112" s="29" t="s">
        <v>89</v>
      </c>
      <c r="O112" s="46"/>
      <c r="P112" s="31"/>
    </row>
    <row r="113" spans="5:16" x14ac:dyDescent="0.15">
      <c r="E113" s="1">
        <v>94</v>
      </c>
      <c r="G113" s="1">
        <v>11</v>
      </c>
      <c r="K113" s="27" t="s">
        <v>114</v>
      </c>
      <c r="L113" s="27" t="s">
        <v>43</v>
      </c>
      <c r="M113" s="28">
        <v>1</v>
      </c>
      <c r="N113" s="29" t="s">
        <v>45</v>
      </c>
      <c r="O113" s="30">
        <f>+O114+O115+O116+O117+O118+O119</f>
        <v>0</v>
      </c>
      <c r="P113" s="31"/>
    </row>
    <row r="114" spans="5:16" x14ac:dyDescent="0.15">
      <c r="E114" s="1">
        <v>95</v>
      </c>
      <c r="G114" s="1">
        <v>12</v>
      </c>
      <c r="K114" s="27" t="s">
        <v>115</v>
      </c>
      <c r="L114" s="27" t="s">
        <v>116</v>
      </c>
      <c r="M114" s="28">
        <v>2</v>
      </c>
      <c r="N114" s="29" t="s">
        <v>117</v>
      </c>
      <c r="O114" s="46"/>
      <c r="P114" s="31"/>
    </row>
    <row r="115" spans="5:16" x14ac:dyDescent="0.15">
      <c r="E115" s="1">
        <v>96</v>
      </c>
      <c r="G115" s="1">
        <v>12</v>
      </c>
      <c r="K115" s="27" t="s">
        <v>118</v>
      </c>
      <c r="L115" s="27" t="s">
        <v>116</v>
      </c>
      <c r="M115" s="28">
        <v>1.7</v>
      </c>
      <c r="N115" s="29" t="s">
        <v>89</v>
      </c>
      <c r="O115" s="46"/>
      <c r="P115" s="31"/>
    </row>
    <row r="116" spans="5:16" x14ac:dyDescent="0.15">
      <c r="E116" s="1">
        <v>97</v>
      </c>
      <c r="G116" s="1">
        <v>12</v>
      </c>
      <c r="K116" s="27" t="s">
        <v>119</v>
      </c>
      <c r="L116" s="27" t="s">
        <v>116</v>
      </c>
      <c r="M116" s="28">
        <v>12.7</v>
      </c>
      <c r="N116" s="29" t="s">
        <v>89</v>
      </c>
      <c r="O116" s="46"/>
      <c r="P116" s="31"/>
    </row>
    <row r="117" spans="5:16" x14ac:dyDescent="0.15">
      <c r="E117" s="1">
        <v>98</v>
      </c>
      <c r="G117" s="1">
        <v>12</v>
      </c>
      <c r="K117" s="27" t="s">
        <v>120</v>
      </c>
      <c r="L117" s="27" t="s">
        <v>116</v>
      </c>
      <c r="M117" s="28">
        <v>2.4</v>
      </c>
      <c r="N117" s="29" t="s">
        <v>89</v>
      </c>
      <c r="O117" s="46"/>
      <c r="P117" s="31"/>
    </row>
    <row r="118" spans="5:16" x14ac:dyDescent="0.15">
      <c r="E118" s="1">
        <v>99</v>
      </c>
      <c r="G118" s="1">
        <v>12</v>
      </c>
      <c r="K118" s="27" t="s">
        <v>121</v>
      </c>
      <c r="L118" s="27" t="s">
        <v>122</v>
      </c>
      <c r="M118" s="28">
        <v>2.2999999999999998</v>
      </c>
      <c r="N118" s="29" t="s">
        <v>89</v>
      </c>
      <c r="O118" s="46"/>
      <c r="P118" s="31"/>
    </row>
    <row r="119" spans="5:16" x14ac:dyDescent="0.15">
      <c r="E119" s="1">
        <v>100</v>
      </c>
      <c r="G119" s="1">
        <v>12</v>
      </c>
      <c r="K119" s="27" t="s">
        <v>120</v>
      </c>
      <c r="L119" s="27" t="s">
        <v>123</v>
      </c>
      <c r="M119" s="28">
        <v>6.1</v>
      </c>
      <c r="N119" s="29" t="s">
        <v>89</v>
      </c>
      <c r="O119" s="46"/>
      <c r="P119" s="31"/>
    </row>
    <row r="120" spans="5:16" x14ac:dyDescent="0.15">
      <c r="E120" s="1">
        <v>101</v>
      </c>
      <c r="G120" s="1">
        <v>11</v>
      </c>
      <c r="K120" s="27" t="s">
        <v>124</v>
      </c>
      <c r="L120" s="27" t="s">
        <v>43</v>
      </c>
      <c r="M120" s="28">
        <v>1</v>
      </c>
      <c r="N120" s="29" t="s">
        <v>45</v>
      </c>
      <c r="O120" s="30">
        <f>+O121+O122+O123+O124+O125</f>
        <v>0</v>
      </c>
      <c r="P120" s="31"/>
    </row>
    <row r="121" spans="5:16" ht="27" x14ac:dyDescent="0.15">
      <c r="E121" s="1">
        <v>102</v>
      </c>
      <c r="G121" s="1">
        <v>12</v>
      </c>
      <c r="K121" s="27" t="s">
        <v>125</v>
      </c>
      <c r="L121" s="27" t="s">
        <v>126</v>
      </c>
      <c r="M121" s="28">
        <v>1</v>
      </c>
      <c r="N121" s="29" t="s">
        <v>127</v>
      </c>
      <c r="O121" s="46"/>
      <c r="P121" s="31"/>
    </row>
    <row r="122" spans="5:16" ht="27" x14ac:dyDescent="0.15">
      <c r="E122" s="1">
        <v>103</v>
      </c>
      <c r="G122" s="1">
        <v>12</v>
      </c>
      <c r="K122" s="27" t="s">
        <v>128</v>
      </c>
      <c r="L122" s="27" t="s">
        <v>129</v>
      </c>
      <c r="M122" s="28">
        <v>1</v>
      </c>
      <c r="N122" s="29" t="s">
        <v>127</v>
      </c>
      <c r="O122" s="46"/>
      <c r="P122" s="31"/>
    </row>
    <row r="123" spans="5:16" ht="27" x14ac:dyDescent="0.15">
      <c r="E123" s="1">
        <v>104</v>
      </c>
      <c r="G123" s="1">
        <v>12</v>
      </c>
      <c r="K123" s="27" t="s">
        <v>130</v>
      </c>
      <c r="L123" s="27" t="s">
        <v>131</v>
      </c>
      <c r="M123" s="28">
        <v>1</v>
      </c>
      <c r="N123" s="29" t="s">
        <v>53</v>
      </c>
      <c r="O123" s="46"/>
      <c r="P123" s="31"/>
    </row>
    <row r="124" spans="5:16" ht="27" x14ac:dyDescent="0.15">
      <c r="E124" s="1">
        <v>105</v>
      </c>
      <c r="G124" s="1">
        <v>12</v>
      </c>
      <c r="K124" s="27" t="s">
        <v>132</v>
      </c>
      <c r="L124" s="27" t="s">
        <v>131</v>
      </c>
      <c r="M124" s="28">
        <v>1</v>
      </c>
      <c r="N124" s="29" t="s">
        <v>53</v>
      </c>
      <c r="O124" s="46"/>
      <c r="P124" s="31"/>
    </row>
    <row r="125" spans="5:16" x14ac:dyDescent="0.15">
      <c r="E125" s="1">
        <v>106</v>
      </c>
      <c r="G125" s="1">
        <v>12</v>
      </c>
      <c r="K125" s="27" t="s">
        <v>133</v>
      </c>
      <c r="L125" s="27" t="s">
        <v>134</v>
      </c>
      <c r="M125" s="28">
        <v>1</v>
      </c>
      <c r="N125" s="29" t="s">
        <v>135</v>
      </c>
      <c r="O125" s="46"/>
      <c r="P125" s="31"/>
    </row>
    <row r="126" spans="5:16" x14ac:dyDescent="0.15">
      <c r="E126" s="1">
        <v>107</v>
      </c>
      <c r="G126" s="1">
        <v>11</v>
      </c>
      <c r="K126" s="27" t="s">
        <v>86</v>
      </c>
      <c r="L126" s="27" t="s">
        <v>43</v>
      </c>
      <c r="M126" s="28">
        <v>1</v>
      </c>
      <c r="N126" s="29" t="s">
        <v>45</v>
      </c>
      <c r="O126" s="30">
        <f>+O127+O128+O129+O130+O131+O132+O133+O134+O135+O136+O137+O138+O139+O140+O141+O142+O143+O144+O145+O146+O147</f>
        <v>0</v>
      </c>
      <c r="P126" s="31"/>
    </row>
    <row r="127" spans="5:16" ht="27" x14ac:dyDescent="0.15">
      <c r="E127" s="1">
        <v>108</v>
      </c>
      <c r="G127" s="1">
        <v>12</v>
      </c>
      <c r="K127" s="27" t="s">
        <v>136</v>
      </c>
      <c r="L127" s="27" t="s">
        <v>137</v>
      </c>
      <c r="M127" s="28">
        <v>110.4</v>
      </c>
      <c r="N127" s="29" t="s">
        <v>89</v>
      </c>
      <c r="O127" s="46"/>
      <c r="P127" s="31"/>
    </row>
    <row r="128" spans="5:16" ht="27" x14ac:dyDescent="0.15">
      <c r="E128" s="1">
        <v>109</v>
      </c>
      <c r="G128" s="1">
        <v>12</v>
      </c>
      <c r="K128" s="27" t="s">
        <v>138</v>
      </c>
      <c r="L128" s="27" t="s">
        <v>139</v>
      </c>
      <c r="M128" s="28">
        <v>110.4</v>
      </c>
      <c r="N128" s="29" t="s">
        <v>89</v>
      </c>
      <c r="O128" s="46"/>
      <c r="P128" s="31"/>
    </row>
    <row r="129" spans="5:16" ht="27" x14ac:dyDescent="0.15">
      <c r="E129" s="1">
        <v>110</v>
      </c>
      <c r="G129" s="1">
        <v>12</v>
      </c>
      <c r="K129" s="27" t="s">
        <v>140</v>
      </c>
      <c r="L129" s="27" t="s">
        <v>141</v>
      </c>
      <c r="M129" s="28">
        <v>25.3</v>
      </c>
      <c r="N129" s="29" t="s">
        <v>89</v>
      </c>
      <c r="O129" s="46"/>
      <c r="P129" s="31"/>
    </row>
    <row r="130" spans="5:16" ht="27" x14ac:dyDescent="0.15">
      <c r="E130" s="1">
        <v>111</v>
      </c>
      <c r="G130" s="1">
        <v>12</v>
      </c>
      <c r="K130" s="27" t="s">
        <v>87</v>
      </c>
      <c r="L130" s="27" t="s">
        <v>142</v>
      </c>
      <c r="M130" s="28">
        <v>90.6</v>
      </c>
      <c r="N130" s="29" t="s">
        <v>89</v>
      </c>
      <c r="O130" s="46"/>
      <c r="P130" s="31"/>
    </row>
    <row r="131" spans="5:16" ht="27" x14ac:dyDescent="0.15">
      <c r="E131" s="1">
        <v>112</v>
      </c>
      <c r="G131" s="1">
        <v>12</v>
      </c>
      <c r="K131" s="27" t="s">
        <v>143</v>
      </c>
      <c r="L131" s="27" t="s">
        <v>144</v>
      </c>
      <c r="M131" s="28">
        <v>110.4</v>
      </c>
      <c r="N131" s="29" t="s">
        <v>89</v>
      </c>
      <c r="O131" s="46"/>
      <c r="P131" s="31"/>
    </row>
    <row r="132" spans="5:16" ht="27" x14ac:dyDescent="0.15">
      <c r="E132" s="1">
        <v>113</v>
      </c>
      <c r="G132" s="1">
        <v>12</v>
      </c>
      <c r="K132" s="27" t="s">
        <v>145</v>
      </c>
      <c r="L132" s="27" t="s">
        <v>146</v>
      </c>
      <c r="M132" s="28">
        <v>17.600000000000001</v>
      </c>
      <c r="N132" s="29" t="s">
        <v>89</v>
      </c>
      <c r="O132" s="46"/>
      <c r="P132" s="31"/>
    </row>
    <row r="133" spans="5:16" ht="27" x14ac:dyDescent="0.15">
      <c r="E133" s="1">
        <v>114</v>
      </c>
      <c r="G133" s="1">
        <v>12</v>
      </c>
      <c r="K133" s="27" t="s">
        <v>136</v>
      </c>
      <c r="L133" s="27" t="s">
        <v>147</v>
      </c>
      <c r="M133" s="28">
        <v>8</v>
      </c>
      <c r="N133" s="29" t="s">
        <v>89</v>
      </c>
      <c r="O133" s="46"/>
      <c r="P133" s="31"/>
    </row>
    <row r="134" spans="5:16" ht="27" x14ac:dyDescent="0.15">
      <c r="E134" s="1">
        <v>115</v>
      </c>
      <c r="G134" s="1">
        <v>12</v>
      </c>
      <c r="K134" s="27" t="s">
        <v>138</v>
      </c>
      <c r="L134" s="27" t="s">
        <v>148</v>
      </c>
      <c r="M134" s="28">
        <v>8</v>
      </c>
      <c r="N134" s="29" t="s">
        <v>89</v>
      </c>
      <c r="O134" s="46"/>
      <c r="P134" s="31"/>
    </row>
    <row r="135" spans="5:16" ht="27" x14ac:dyDescent="0.15">
      <c r="E135" s="1">
        <v>116</v>
      </c>
      <c r="G135" s="1">
        <v>12</v>
      </c>
      <c r="K135" s="27" t="s">
        <v>140</v>
      </c>
      <c r="L135" s="27" t="s">
        <v>149</v>
      </c>
      <c r="M135" s="28">
        <v>4.9000000000000004</v>
      </c>
      <c r="N135" s="29" t="s">
        <v>89</v>
      </c>
      <c r="O135" s="46"/>
      <c r="P135" s="31"/>
    </row>
    <row r="136" spans="5:16" ht="27" x14ac:dyDescent="0.15">
      <c r="E136" s="1">
        <v>117</v>
      </c>
      <c r="G136" s="1">
        <v>12</v>
      </c>
      <c r="K136" s="27" t="s">
        <v>150</v>
      </c>
      <c r="L136" s="27" t="s">
        <v>151</v>
      </c>
      <c r="M136" s="28">
        <v>1.5</v>
      </c>
      <c r="N136" s="29" t="s">
        <v>89</v>
      </c>
      <c r="O136" s="46"/>
      <c r="P136" s="31"/>
    </row>
    <row r="137" spans="5:16" ht="27" x14ac:dyDescent="0.15">
      <c r="E137" s="1">
        <v>118</v>
      </c>
      <c r="G137" s="1">
        <v>12</v>
      </c>
      <c r="K137" s="27" t="s">
        <v>87</v>
      </c>
      <c r="L137" s="27" t="s">
        <v>152</v>
      </c>
      <c r="M137" s="28">
        <v>4</v>
      </c>
      <c r="N137" s="29" t="s">
        <v>89</v>
      </c>
      <c r="O137" s="46"/>
      <c r="P137" s="31"/>
    </row>
    <row r="138" spans="5:16" ht="27" x14ac:dyDescent="0.15">
      <c r="E138" s="1">
        <v>119</v>
      </c>
      <c r="G138" s="1">
        <v>12</v>
      </c>
      <c r="K138" s="27" t="s">
        <v>143</v>
      </c>
      <c r="L138" s="27" t="s">
        <v>153</v>
      </c>
      <c r="M138" s="28">
        <v>5.5</v>
      </c>
      <c r="N138" s="29" t="s">
        <v>89</v>
      </c>
      <c r="O138" s="46"/>
      <c r="P138" s="31"/>
    </row>
    <row r="139" spans="5:16" ht="27" x14ac:dyDescent="0.15">
      <c r="E139" s="1">
        <v>120</v>
      </c>
      <c r="G139" s="1">
        <v>12</v>
      </c>
      <c r="K139" s="27" t="s">
        <v>145</v>
      </c>
      <c r="L139" s="27" t="s">
        <v>154</v>
      </c>
      <c r="M139" s="28">
        <v>3</v>
      </c>
      <c r="N139" s="29" t="s">
        <v>89</v>
      </c>
      <c r="O139" s="46"/>
      <c r="P139" s="31"/>
    </row>
    <row r="140" spans="5:16" ht="27" x14ac:dyDescent="0.15">
      <c r="E140" s="1">
        <v>121</v>
      </c>
      <c r="G140" s="1">
        <v>12</v>
      </c>
      <c r="K140" s="27" t="s">
        <v>140</v>
      </c>
      <c r="L140" s="27" t="s">
        <v>155</v>
      </c>
      <c r="M140" s="28">
        <v>2.1</v>
      </c>
      <c r="N140" s="29" t="s">
        <v>89</v>
      </c>
      <c r="O140" s="46"/>
      <c r="P140" s="31"/>
    </row>
    <row r="141" spans="5:16" ht="27" x14ac:dyDescent="0.15">
      <c r="E141" s="1">
        <v>122</v>
      </c>
      <c r="G141" s="1">
        <v>12</v>
      </c>
      <c r="K141" s="27" t="s">
        <v>156</v>
      </c>
      <c r="L141" s="27" t="s">
        <v>157</v>
      </c>
      <c r="M141" s="28">
        <v>1.1000000000000001</v>
      </c>
      <c r="N141" s="29" t="s">
        <v>89</v>
      </c>
      <c r="O141" s="46"/>
      <c r="P141" s="31"/>
    </row>
    <row r="142" spans="5:16" ht="27" x14ac:dyDescent="0.15">
      <c r="E142" s="1">
        <v>123</v>
      </c>
      <c r="G142" s="1">
        <v>12</v>
      </c>
      <c r="K142" s="27" t="s">
        <v>158</v>
      </c>
      <c r="L142" s="27" t="s">
        <v>88</v>
      </c>
      <c r="M142" s="28">
        <v>1.1000000000000001</v>
      </c>
      <c r="N142" s="29" t="s">
        <v>89</v>
      </c>
      <c r="O142" s="46"/>
      <c r="P142" s="31"/>
    </row>
    <row r="143" spans="5:16" ht="27" x14ac:dyDescent="0.15">
      <c r="E143" s="1">
        <v>124</v>
      </c>
      <c r="G143" s="1">
        <v>12</v>
      </c>
      <c r="K143" s="27" t="s">
        <v>143</v>
      </c>
      <c r="L143" s="27" t="s">
        <v>159</v>
      </c>
      <c r="M143" s="28">
        <v>4.3</v>
      </c>
      <c r="N143" s="29" t="s">
        <v>89</v>
      </c>
      <c r="O143" s="46"/>
      <c r="P143" s="31"/>
    </row>
    <row r="144" spans="5:16" ht="27" x14ac:dyDescent="0.15">
      <c r="E144" s="1">
        <v>125</v>
      </c>
      <c r="G144" s="1">
        <v>12</v>
      </c>
      <c r="K144" s="27" t="s">
        <v>112</v>
      </c>
      <c r="L144" s="27" t="s">
        <v>141</v>
      </c>
      <c r="M144" s="28">
        <v>6.7</v>
      </c>
      <c r="N144" s="29" t="s">
        <v>89</v>
      </c>
      <c r="O144" s="46"/>
      <c r="P144" s="31"/>
    </row>
    <row r="145" spans="5:16" ht="27" x14ac:dyDescent="0.15">
      <c r="E145" s="1">
        <v>126</v>
      </c>
      <c r="G145" s="1">
        <v>12</v>
      </c>
      <c r="K145" s="27" t="s">
        <v>156</v>
      </c>
      <c r="L145" s="27" t="s">
        <v>160</v>
      </c>
      <c r="M145" s="28">
        <v>6.8</v>
      </c>
      <c r="N145" s="29" t="s">
        <v>89</v>
      </c>
      <c r="O145" s="46"/>
      <c r="P145" s="31"/>
    </row>
    <row r="146" spans="5:16" ht="27" x14ac:dyDescent="0.15">
      <c r="E146" s="1">
        <v>127</v>
      </c>
      <c r="G146" s="1">
        <v>12</v>
      </c>
      <c r="K146" s="27" t="s">
        <v>158</v>
      </c>
      <c r="L146" s="27" t="s">
        <v>142</v>
      </c>
      <c r="M146" s="28">
        <v>6</v>
      </c>
      <c r="N146" s="29" t="s">
        <v>89</v>
      </c>
      <c r="O146" s="46"/>
      <c r="P146" s="31"/>
    </row>
    <row r="147" spans="5:16" ht="27" x14ac:dyDescent="0.15">
      <c r="E147" s="1">
        <v>128</v>
      </c>
      <c r="G147" s="1">
        <v>12</v>
      </c>
      <c r="K147" s="27" t="s">
        <v>143</v>
      </c>
      <c r="L147" s="27" t="s">
        <v>144</v>
      </c>
      <c r="M147" s="28">
        <v>18.7</v>
      </c>
      <c r="N147" s="29" t="s">
        <v>89</v>
      </c>
      <c r="O147" s="46"/>
      <c r="P147" s="31"/>
    </row>
    <row r="148" spans="5:16" x14ac:dyDescent="0.15">
      <c r="E148" s="1">
        <v>129</v>
      </c>
      <c r="G148" s="1">
        <v>11</v>
      </c>
      <c r="K148" s="27" t="s">
        <v>161</v>
      </c>
      <c r="L148" s="27" t="s">
        <v>43</v>
      </c>
      <c r="M148" s="28">
        <v>1</v>
      </c>
      <c r="N148" s="29" t="s">
        <v>45</v>
      </c>
      <c r="O148" s="30">
        <f>+O149+O150+O151+O152+O153+O154+O155+O156+O157+O158+O159+O160+O161+O162+O163+O164+O165+O166+O167+O168+O169+O170+O171+O172+O173+O174+O175+O176+O177+O178+O179+O180+O181+O182+O183+O184+O185+O186+O187+O188+O189+O190+O191+O192+O193+O194+O195+O196+O197+O198+O199+O200+O201+O202+O203+O204+O205+O206+O207+O208+O209+O210+O211</f>
        <v>0</v>
      </c>
      <c r="P148" s="31"/>
    </row>
    <row r="149" spans="5:16" x14ac:dyDescent="0.15">
      <c r="E149" s="1">
        <v>130</v>
      </c>
      <c r="G149" s="1">
        <v>12</v>
      </c>
      <c r="K149" s="27" t="s">
        <v>162</v>
      </c>
      <c r="L149" s="27" t="s">
        <v>163</v>
      </c>
      <c r="M149" s="28">
        <v>4</v>
      </c>
      <c r="N149" s="29" t="s">
        <v>117</v>
      </c>
      <c r="O149" s="46"/>
      <c r="P149" s="31"/>
    </row>
    <row r="150" spans="5:16" x14ac:dyDescent="0.15">
      <c r="E150" s="1">
        <v>131</v>
      </c>
      <c r="G150" s="1">
        <v>12</v>
      </c>
      <c r="K150" s="27" t="s">
        <v>164</v>
      </c>
      <c r="L150" s="27" t="s">
        <v>165</v>
      </c>
      <c r="M150" s="28">
        <v>2.7</v>
      </c>
      <c r="N150" s="29" t="s">
        <v>89</v>
      </c>
      <c r="O150" s="46"/>
      <c r="P150" s="31"/>
    </row>
    <row r="151" spans="5:16" x14ac:dyDescent="0.15">
      <c r="E151" s="1">
        <v>132</v>
      </c>
      <c r="G151" s="1">
        <v>12</v>
      </c>
      <c r="K151" s="27" t="s">
        <v>166</v>
      </c>
      <c r="L151" s="27" t="s">
        <v>43</v>
      </c>
      <c r="M151" s="28">
        <v>1</v>
      </c>
      <c r="N151" s="29" t="s">
        <v>167</v>
      </c>
      <c r="O151" s="46"/>
      <c r="P151" s="31"/>
    </row>
    <row r="152" spans="5:16" x14ac:dyDescent="0.15">
      <c r="E152" s="1">
        <v>133</v>
      </c>
      <c r="G152" s="1">
        <v>12</v>
      </c>
      <c r="K152" s="27" t="s">
        <v>168</v>
      </c>
      <c r="L152" s="27" t="s">
        <v>43</v>
      </c>
      <c r="M152" s="28">
        <v>2</v>
      </c>
      <c r="N152" s="29" t="s">
        <v>167</v>
      </c>
      <c r="O152" s="46"/>
      <c r="P152" s="31"/>
    </row>
    <row r="153" spans="5:16" x14ac:dyDescent="0.15">
      <c r="E153" s="1">
        <v>134</v>
      </c>
      <c r="G153" s="1">
        <v>12</v>
      </c>
      <c r="K153" s="27" t="s">
        <v>169</v>
      </c>
      <c r="L153" s="27" t="s">
        <v>43</v>
      </c>
      <c r="M153" s="28">
        <v>2</v>
      </c>
      <c r="N153" s="29" t="s">
        <v>167</v>
      </c>
      <c r="O153" s="46"/>
      <c r="P153" s="31"/>
    </row>
    <row r="154" spans="5:16" ht="27" x14ac:dyDescent="0.15">
      <c r="E154" s="1">
        <v>135</v>
      </c>
      <c r="G154" s="1">
        <v>12</v>
      </c>
      <c r="K154" s="27" t="s">
        <v>170</v>
      </c>
      <c r="L154" s="27" t="s">
        <v>171</v>
      </c>
      <c r="M154" s="28">
        <v>10</v>
      </c>
      <c r="N154" s="29" t="s">
        <v>89</v>
      </c>
      <c r="O154" s="46"/>
      <c r="P154" s="31"/>
    </row>
    <row r="155" spans="5:16" x14ac:dyDescent="0.15">
      <c r="E155" s="1">
        <v>136</v>
      </c>
      <c r="G155" s="1">
        <v>12</v>
      </c>
      <c r="K155" s="27" t="s">
        <v>172</v>
      </c>
      <c r="L155" s="27" t="s">
        <v>173</v>
      </c>
      <c r="M155" s="28">
        <v>1</v>
      </c>
      <c r="N155" s="29" t="s">
        <v>174</v>
      </c>
      <c r="O155" s="46"/>
      <c r="P155" s="31"/>
    </row>
    <row r="156" spans="5:16" x14ac:dyDescent="0.15">
      <c r="E156" s="1">
        <v>137</v>
      </c>
      <c r="G156" s="1">
        <v>12</v>
      </c>
      <c r="K156" s="27" t="s">
        <v>175</v>
      </c>
      <c r="L156" s="27" t="s">
        <v>176</v>
      </c>
      <c r="M156" s="28">
        <v>1</v>
      </c>
      <c r="N156" s="29" t="s">
        <v>117</v>
      </c>
      <c r="O156" s="46"/>
      <c r="P156" s="31"/>
    </row>
    <row r="157" spans="5:16" x14ac:dyDescent="0.15">
      <c r="E157" s="1">
        <v>138</v>
      </c>
      <c r="G157" s="1">
        <v>12</v>
      </c>
      <c r="K157" s="27" t="s">
        <v>177</v>
      </c>
      <c r="L157" s="27" t="s">
        <v>178</v>
      </c>
      <c r="M157" s="28">
        <v>2</v>
      </c>
      <c r="N157" s="29" t="s">
        <v>117</v>
      </c>
      <c r="O157" s="46"/>
      <c r="P157" s="31"/>
    </row>
    <row r="158" spans="5:16" x14ac:dyDescent="0.15">
      <c r="E158" s="1">
        <v>139</v>
      </c>
      <c r="G158" s="1">
        <v>12</v>
      </c>
      <c r="K158" s="27" t="s">
        <v>179</v>
      </c>
      <c r="L158" s="27" t="s">
        <v>180</v>
      </c>
      <c r="M158" s="28">
        <v>7</v>
      </c>
      <c r="N158" s="29" t="s">
        <v>117</v>
      </c>
      <c r="O158" s="46"/>
      <c r="P158" s="31"/>
    </row>
    <row r="159" spans="5:16" x14ac:dyDescent="0.15">
      <c r="E159" s="1">
        <v>140</v>
      </c>
      <c r="G159" s="1">
        <v>12</v>
      </c>
      <c r="K159" s="27" t="s">
        <v>181</v>
      </c>
      <c r="L159" s="27" t="s">
        <v>182</v>
      </c>
      <c r="M159" s="28">
        <v>1</v>
      </c>
      <c r="N159" s="29" t="s">
        <v>117</v>
      </c>
      <c r="O159" s="46"/>
      <c r="P159" s="31"/>
    </row>
    <row r="160" spans="5:16" ht="27" x14ac:dyDescent="0.15">
      <c r="E160" s="1">
        <v>141</v>
      </c>
      <c r="G160" s="1">
        <v>12</v>
      </c>
      <c r="K160" s="27" t="s">
        <v>183</v>
      </c>
      <c r="L160" s="27" t="s">
        <v>184</v>
      </c>
      <c r="M160" s="28">
        <v>1.7</v>
      </c>
      <c r="N160" s="29" t="s">
        <v>89</v>
      </c>
      <c r="O160" s="46"/>
      <c r="P160" s="31"/>
    </row>
    <row r="161" spans="5:16" ht="27" x14ac:dyDescent="0.15">
      <c r="E161" s="1">
        <v>142</v>
      </c>
      <c r="G161" s="1">
        <v>12</v>
      </c>
      <c r="K161" s="27" t="s">
        <v>185</v>
      </c>
      <c r="L161" s="27" t="s">
        <v>184</v>
      </c>
      <c r="M161" s="28">
        <v>1.4</v>
      </c>
      <c r="N161" s="29" t="s">
        <v>89</v>
      </c>
      <c r="O161" s="46"/>
      <c r="P161" s="31"/>
    </row>
    <row r="162" spans="5:16" ht="27" x14ac:dyDescent="0.15">
      <c r="E162" s="1">
        <v>143</v>
      </c>
      <c r="G162" s="1">
        <v>12</v>
      </c>
      <c r="K162" s="27" t="s">
        <v>186</v>
      </c>
      <c r="L162" s="27" t="s">
        <v>184</v>
      </c>
      <c r="M162" s="28">
        <v>1.4</v>
      </c>
      <c r="N162" s="29" t="s">
        <v>89</v>
      </c>
      <c r="O162" s="46"/>
      <c r="P162" s="31"/>
    </row>
    <row r="163" spans="5:16" ht="40.5" x14ac:dyDescent="0.15">
      <c r="E163" s="1">
        <v>144</v>
      </c>
      <c r="G163" s="1">
        <v>12</v>
      </c>
      <c r="K163" s="27" t="s">
        <v>187</v>
      </c>
      <c r="L163" s="27" t="s">
        <v>188</v>
      </c>
      <c r="M163" s="28">
        <v>10</v>
      </c>
      <c r="N163" s="29" t="s">
        <v>89</v>
      </c>
      <c r="O163" s="46"/>
      <c r="P163" s="31"/>
    </row>
    <row r="164" spans="5:16" ht="40.5" x14ac:dyDescent="0.15">
      <c r="E164" s="1">
        <v>145</v>
      </c>
      <c r="G164" s="1">
        <v>12</v>
      </c>
      <c r="K164" s="27" t="s">
        <v>189</v>
      </c>
      <c r="L164" s="27" t="s">
        <v>190</v>
      </c>
      <c r="M164" s="28">
        <v>2.9</v>
      </c>
      <c r="N164" s="29" t="s">
        <v>89</v>
      </c>
      <c r="O164" s="46"/>
      <c r="P164" s="31"/>
    </row>
    <row r="165" spans="5:16" ht="40.5" x14ac:dyDescent="0.15">
      <c r="E165" s="1">
        <v>146</v>
      </c>
      <c r="G165" s="1">
        <v>12</v>
      </c>
      <c r="K165" s="27" t="s">
        <v>191</v>
      </c>
      <c r="L165" s="27" t="s">
        <v>192</v>
      </c>
      <c r="M165" s="28">
        <v>7.1</v>
      </c>
      <c r="N165" s="29" t="s">
        <v>89</v>
      </c>
      <c r="O165" s="46"/>
      <c r="P165" s="31"/>
    </row>
    <row r="166" spans="5:16" ht="27" x14ac:dyDescent="0.15">
      <c r="E166" s="1">
        <v>147</v>
      </c>
      <c r="G166" s="1">
        <v>12</v>
      </c>
      <c r="K166" s="27" t="s">
        <v>193</v>
      </c>
      <c r="L166" s="27" t="s">
        <v>194</v>
      </c>
      <c r="M166" s="28">
        <v>96.2</v>
      </c>
      <c r="N166" s="29" t="s">
        <v>89</v>
      </c>
      <c r="O166" s="46"/>
      <c r="P166" s="31"/>
    </row>
    <row r="167" spans="5:16" ht="27" x14ac:dyDescent="0.15">
      <c r="E167" s="1">
        <v>148</v>
      </c>
      <c r="G167" s="1">
        <v>12</v>
      </c>
      <c r="K167" s="27" t="s">
        <v>195</v>
      </c>
      <c r="L167" s="27" t="s">
        <v>196</v>
      </c>
      <c r="M167" s="28">
        <v>1</v>
      </c>
      <c r="N167" s="29" t="s">
        <v>89</v>
      </c>
      <c r="O167" s="46"/>
      <c r="P167" s="31"/>
    </row>
    <row r="168" spans="5:16" ht="27" x14ac:dyDescent="0.15">
      <c r="E168" s="1">
        <v>149</v>
      </c>
      <c r="G168" s="1">
        <v>12</v>
      </c>
      <c r="K168" s="27" t="s">
        <v>197</v>
      </c>
      <c r="L168" s="27" t="s">
        <v>198</v>
      </c>
      <c r="M168" s="28">
        <v>91.7</v>
      </c>
      <c r="N168" s="29" t="s">
        <v>89</v>
      </c>
      <c r="O168" s="46"/>
      <c r="P168" s="31"/>
    </row>
    <row r="169" spans="5:16" ht="27" x14ac:dyDescent="0.15">
      <c r="E169" s="1">
        <v>150</v>
      </c>
      <c r="G169" s="1">
        <v>12</v>
      </c>
      <c r="K169" s="27" t="s">
        <v>199</v>
      </c>
      <c r="L169" s="27" t="s">
        <v>200</v>
      </c>
      <c r="M169" s="28">
        <v>1</v>
      </c>
      <c r="N169" s="29" t="s">
        <v>89</v>
      </c>
      <c r="O169" s="46"/>
      <c r="P169" s="31"/>
    </row>
    <row r="170" spans="5:16" x14ac:dyDescent="0.15">
      <c r="E170" s="1">
        <v>151</v>
      </c>
      <c r="G170" s="1">
        <v>12</v>
      </c>
      <c r="K170" s="27" t="s">
        <v>201</v>
      </c>
      <c r="L170" s="27" t="s">
        <v>202</v>
      </c>
      <c r="M170" s="28">
        <v>1</v>
      </c>
      <c r="N170" s="29" t="s">
        <v>117</v>
      </c>
      <c r="O170" s="46"/>
      <c r="P170" s="31"/>
    </row>
    <row r="171" spans="5:16" x14ac:dyDescent="0.15">
      <c r="E171" s="1">
        <v>152</v>
      </c>
      <c r="G171" s="1">
        <v>12</v>
      </c>
      <c r="K171" s="27" t="s">
        <v>203</v>
      </c>
      <c r="L171" s="27" t="s">
        <v>204</v>
      </c>
      <c r="M171" s="28">
        <v>4</v>
      </c>
      <c r="N171" s="29" t="s">
        <v>117</v>
      </c>
      <c r="O171" s="46"/>
      <c r="P171" s="31"/>
    </row>
    <row r="172" spans="5:16" x14ac:dyDescent="0.15">
      <c r="E172" s="1">
        <v>153</v>
      </c>
      <c r="G172" s="1">
        <v>12</v>
      </c>
      <c r="K172" s="27" t="s">
        <v>203</v>
      </c>
      <c r="L172" s="27" t="s">
        <v>205</v>
      </c>
      <c r="M172" s="28">
        <v>117</v>
      </c>
      <c r="N172" s="29" t="s">
        <v>117</v>
      </c>
      <c r="O172" s="46"/>
      <c r="P172" s="31"/>
    </row>
    <row r="173" spans="5:16" x14ac:dyDescent="0.15">
      <c r="E173" s="1">
        <v>154</v>
      </c>
      <c r="G173" s="1">
        <v>12</v>
      </c>
      <c r="K173" s="27" t="s">
        <v>203</v>
      </c>
      <c r="L173" s="27" t="s">
        <v>206</v>
      </c>
      <c r="M173" s="28">
        <v>109</v>
      </c>
      <c r="N173" s="29" t="s">
        <v>117</v>
      </c>
      <c r="O173" s="46"/>
      <c r="P173" s="31"/>
    </row>
    <row r="174" spans="5:16" x14ac:dyDescent="0.15">
      <c r="E174" s="1">
        <v>155</v>
      </c>
      <c r="G174" s="1">
        <v>12</v>
      </c>
      <c r="K174" s="27" t="s">
        <v>207</v>
      </c>
      <c r="L174" s="27" t="s">
        <v>208</v>
      </c>
      <c r="M174" s="28">
        <v>12</v>
      </c>
      <c r="N174" s="29" t="s">
        <v>117</v>
      </c>
      <c r="O174" s="46"/>
      <c r="P174" s="31"/>
    </row>
    <row r="175" spans="5:16" x14ac:dyDescent="0.15">
      <c r="E175" s="1">
        <v>156</v>
      </c>
      <c r="G175" s="1">
        <v>12</v>
      </c>
      <c r="K175" s="27" t="s">
        <v>207</v>
      </c>
      <c r="L175" s="27" t="s">
        <v>209</v>
      </c>
      <c r="M175" s="28">
        <v>105</v>
      </c>
      <c r="N175" s="29" t="s">
        <v>117</v>
      </c>
      <c r="O175" s="46"/>
      <c r="P175" s="31"/>
    </row>
    <row r="176" spans="5:16" x14ac:dyDescent="0.15">
      <c r="E176" s="1">
        <v>157</v>
      </c>
      <c r="G176" s="1">
        <v>12</v>
      </c>
      <c r="K176" s="27" t="s">
        <v>210</v>
      </c>
      <c r="L176" s="27" t="s">
        <v>211</v>
      </c>
      <c r="M176" s="28">
        <v>2</v>
      </c>
      <c r="N176" s="29" t="s">
        <v>117</v>
      </c>
      <c r="O176" s="46"/>
      <c r="P176" s="31"/>
    </row>
    <row r="177" spans="5:16" x14ac:dyDescent="0.15">
      <c r="E177" s="1">
        <v>158</v>
      </c>
      <c r="G177" s="1">
        <v>12</v>
      </c>
      <c r="K177" s="27" t="s">
        <v>212</v>
      </c>
      <c r="L177" s="27" t="s">
        <v>213</v>
      </c>
      <c r="M177" s="28">
        <v>2</v>
      </c>
      <c r="N177" s="29" t="s">
        <v>117</v>
      </c>
      <c r="O177" s="46"/>
      <c r="P177" s="31"/>
    </row>
    <row r="178" spans="5:16" x14ac:dyDescent="0.15">
      <c r="E178" s="1">
        <v>159</v>
      </c>
      <c r="G178" s="1">
        <v>12</v>
      </c>
      <c r="K178" s="27" t="s">
        <v>214</v>
      </c>
      <c r="L178" s="27" t="s">
        <v>202</v>
      </c>
      <c r="M178" s="28">
        <v>16</v>
      </c>
      <c r="N178" s="29" t="s">
        <v>117</v>
      </c>
      <c r="O178" s="46"/>
      <c r="P178" s="31"/>
    </row>
    <row r="179" spans="5:16" x14ac:dyDescent="0.15">
      <c r="E179" s="1">
        <v>160</v>
      </c>
      <c r="G179" s="1">
        <v>12</v>
      </c>
      <c r="K179" s="27" t="s">
        <v>214</v>
      </c>
      <c r="L179" s="27" t="s">
        <v>215</v>
      </c>
      <c r="M179" s="28">
        <v>2</v>
      </c>
      <c r="N179" s="29" t="s">
        <v>117</v>
      </c>
      <c r="O179" s="46"/>
      <c r="P179" s="31"/>
    </row>
    <row r="180" spans="5:16" x14ac:dyDescent="0.15">
      <c r="E180" s="1">
        <v>161</v>
      </c>
      <c r="G180" s="1">
        <v>12</v>
      </c>
      <c r="K180" s="27" t="s">
        <v>214</v>
      </c>
      <c r="L180" s="27" t="s">
        <v>216</v>
      </c>
      <c r="M180" s="28">
        <v>17</v>
      </c>
      <c r="N180" s="29" t="s">
        <v>117</v>
      </c>
      <c r="O180" s="46"/>
      <c r="P180" s="31"/>
    </row>
    <row r="181" spans="5:16" x14ac:dyDescent="0.15">
      <c r="E181" s="1">
        <v>162</v>
      </c>
      <c r="G181" s="1">
        <v>12</v>
      </c>
      <c r="K181" s="27" t="s">
        <v>214</v>
      </c>
      <c r="L181" s="27" t="s">
        <v>217</v>
      </c>
      <c r="M181" s="28">
        <v>2</v>
      </c>
      <c r="N181" s="29" t="s">
        <v>117</v>
      </c>
      <c r="O181" s="46"/>
      <c r="P181" s="31"/>
    </row>
    <row r="182" spans="5:16" x14ac:dyDescent="0.15">
      <c r="E182" s="1">
        <v>163</v>
      </c>
      <c r="G182" s="1">
        <v>12</v>
      </c>
      <c r="K182" s="27" t="s">
        <v>218</v>
      </c>
      <c r="L182" s="27" t="s">
        <v>202</v>
      </c>
      <c r="M182" s="28">
        <v>20</v>
      </c>
      <c r="N182" s="29" t="s">
        <v>117</v>
      </c>
      <c r="O182" s="46"/>
      <c r="P182" s="31"/>
    </row>
    <row r="183" spans="5:16" x14ac:dyDescent="0.15">
      <c r="E183" s="1">
        <v>164</v>
      </c>
      <c r="G183" s="1">
        <v>12</v>
      </c>
      <c r="K183" s="27" t="s">
        <v>218</v>
      </c>
      <c r="L183" s="27" t="s">
        <v>215</v>
      </c>
      <c r="M183" s="28">
        <v>1</v>
      </c>
      <c r="N183" s="29" t="s">
        <v>117</v>
      </c>
      <c r="O183" s="46"/>
      <c r="P183" s="31"/>
    </row>
    <row r="184" spans="5:16" x14ac:dyDescent="0.15">
      <c r="E184" s="1">
        <v>165</v>
      </c>
      <c r="G184" s="1">
        <v>12</v>
      </c>
      <c r="K184" s="27" t="s">
        <v>218</v>
      </c>
      <c r="L184" s="27" t="s">
        <v>216</v>
      </c>
      <c r="M184" s="28">
        <v>16</v>
      </c>
      <c r="N184" s="29" t="s">
        <v>117</v>
      </c>
      <c r="O184" s="46"/>
      <c r="P184" s="31"/>
    </row>
    <row r="185" spans="5:16" x14ac:dyDescent="0.15">
      <c r="E185" s="1">
        <v>166</v>
      </c>
      <c r="G185" s="1">
        <v>12</v>
      </c>
      <c r="K185" s="27" t="s">
        <v>218</v>
      </c>
      <c r="L185" s="27" t="s">
        <v>217</v>
      </c>
      <c r="M185" s="28">
        <v>1</v>
      </c>
      <c r="N185" s="29" t="s">
        <v>117</v>
      </c>
      <c r="O185" s="46"/>
      <c r="P185" s="31"/>
    </row>
    <row r="186" spans="5:16" x14ac:dyDescent="0.15">
      <c r="E186" s="1">
        <v>167</v>
      </c>
      <c r="G186" s="1">
        <v>12</v>
      </c>
      <c r="K186" s="27" t="s">
        <v>214</v>
      </c>
      <c r="L186" s="27" t="s">
        <v>219</v>
      </c>
      <c r="M186" s="28">
        <v>2</v>
      </c>
      <c r="N186" s="29" t="s">
        <v>117</v>
      </c>
      <c r="O186" s="46"/>
      <c r="P186" s="31"/>
    </row>
    <row r="187" spans="5:16" x14ac:dyDescent="0.15">
      <c r="E187" s="1">
        <v>168</v>
      </c>
      <c r="G187" s="1">
        <v>12</v>
      </c>
      <c r="K187" s="27" t="s">
        <v>214</v>
      </c>
      <c r="L187" s="27" t="s">
        <v>220</v>
      </c>
      <c r="M187" s="28">
        <v>6</v>
      </c>
      <c r="N187" s="29" t="s">
        <v>117</v>
      </c>
      <c r="O187" s="46"/>
      <c r="P187" s="31"/>
    </row>
    <row r="188" spans="5:16" x14ac:dyDescent="0.15">
      <c r="E188" s="1">
        <v>169</v>
      </c>
      <c r="G188" s="1">
        <v>12</v>
      </c>
      <c r="K188" s="27" t="s">
        <v>214</v>
      </c>
      <c r="L188" s="27" t="s">
        <v>221</v>
      </c>
      <c r="M188" s="28">
        <v>2</v>
      </c>
      <c r="N188" s="29" t="s">
        <v>117</v>
      </c>
      <c r="O188" s="46"/>
      <c r="P188" s="31"/>
    </row>
    <row r="189" spans="5:16" x14ac:dyDescent="0.15">
      <c r="E189" s="1">
        <v>170</v>
      </c>
      <c r="G189" s="1">
        <v>12</v>
      </c>
      <c r="K189" s="27" t="s">
        <v>214</v>
      </c>
      <c r="L189" s="27" t="s">
        <v>222</v>
      </c>
      <c r="M189" s="28">
        <v>4</v>
      </c>
      <c r="N189" s="29" t="s">
        <v>117</v>
      </c>
      <c r="O189" s="46"/>
      <c r="P189" s="31"/>
    </row>
    <row r="190" spans="5:16" x14ac:dyDescent="0.15">
      <c r="E190" s="1">
        <v>171</v>
      </c>
      <c r="G190" s="1">
        <v>12</v>
      </c>
      <c r="K190" s="27" t="s">
        <v>223</v>
      </c>
      <c r="L190" s="27" t="s">
        <v>220</v>
      </c>
      <c r="M190" s="28">
        <v>2</v>
      </c>
      <c r="N190" s="29" t="s">
        <v>117</v>
      </c>
      <c r="O190" s="46"/>
      <c r="P190" s="31"/>
    </row>
    <row r="191" spans="5:16" x14ac:dyDescent="0.15">
      <c r="E191" s="1">
        <v>172</v>
      </c>
      <c r="G191" s="1">
        <v>12</v>
      </c>
      <c r="K191" s="27" t="s">
        <v>223</v>
      </c>
      <c r="L191" s="27" t="s">
        <v>224</v>
      </c>
      <c r="M191" s="28">
        <v>4</v>
      </c>
      <c r="N191" s="29" t="s">
        <v>117</v>
      </c>
      <c r="O191" s="46"/>
      <c r="P191" s="31"/>
    </row>
    <row r="192" spans="5:16" x14ac:dyDescent="0.15">
      <c r="E192" s="1">
        <v>173</v>
      </c>
      <c r="G192" s="1">
        <v>12</v>
      </c>
      <c r="K192" s="27" t="s">
        <v>223</v>
      </c>
      <c r="L192" s="27" t="s">
        <v>222</v>
      </c>
      <c r="M192" s="28">
        <v>2</v>
      </c>
      <c r="N192" s="29" t="s">
        <v>117</v>
      </c>
      <c r="O192" s="46"/>
      <c r="P192" s="31"/>
    </row>
    <row r="193" spans="5:16" x14ac:dyDescent="0.15">
      <c r="E193" s="1">
        <v>174</v>
      </c>
      <c r="G193" s="1">
        <v>12</v>
      </c>
      <c r="K193" s="27" t="s">
        <v>223</v>
      </c>
      <c r="L193" s="27" t="s">
        <v>225</v>
      </c>
      <c r="M193" s="28">
        <v>4</v>
      </c>
      <c r="N193" s="29" t="s">
        <v>117</v>
      </c>
      <c r="O193" s="46"/>
      <c r="P193" s="31"/>
    </row>
    <row r="194" spans="5:16" ht="27" x14ac:dyDescent="0.15">
      <c r="E194" s="1">
        <v>175</v>
      </c>
      <c r="G194" s="1">
        <v>12</v>
      </c>
      <c r="K194" s="27" t="s">
        <v>193</v>
      </c>
      <c r="L194" s="27" t="s">
        <v>226</v>
      </c>
      <c r="M194" s="28">
        <v>2.5</v>
      </c>
      <c r="N194" s="29" t="s">
        <v>89</v>
      </c>
      <c r="O194" s="46"/>
      <c r="P194" s="31"/>
    </row>
    <row r="195" spans="5:16" ht="27" x14ac:dyDescent="0.15">
      <c r="E195" s="1">
        <v>176</v>
      </c>
      <c r="G195" s="1">
        <v>12</v>
      </c>
      <c r="K195" s="27" t="s">
        <v>197</v>
      </c>
      <c r="L195" s="27" t="s">
        <v>227</v>
      </c>
      <c r="M195" s="28">
        <v>2.5</v>
      </c>
      <c r="N195" s="29" t="s">
        <v>89</v>
      </c>
      <c r="O195" s="46"/>
      <c r="P195" s="31"/>
    </row>
    <row r="196" spans="5:16" x14ac:dyDescent="0.15">
      <c r="E196" s="1">
        <v>177</v>
      </c>
      <c r="G196" s="1">
        <v>12</v>
      </c>
      <c r="K196" s="27" t="s">
        <v>214</v>
      </c>
      <c r="L196" s="27" t="s">
        <v>202</v>
      </c>
      <c r="M196" s="28">
        <v>1</v>
      </c>
      <c r="N196" s="29" t="s">
        <v>117</v>
      </c>
      <c r="O196" s="46"/>
      <c r="P196" s="31"/>
    </row>
    <row r="197" spans="5:16" x14ac:dyDescent="0.15">
      <c r="E197" s="1">
        <v>178</v>
      </c>
      <c r="G197" s="1">
        <v>12</v>
      </c>
      <c r="K197" s="27" t="s">
        <v>214</v>
      </c>
      <c r="L197" s="27" t="s">
        <v>216</v>
      </c>
      <c r="M197" s="28">
        <v>1</v>
      </c>
      <c r="N197" s="29" t="s">
        <v>117</v>
      </c>
      <c r="O197" s="46"/>
      <c r="P197" s="31"/>
    </row>
    <row r="198" spans="5:16" ht="27" x14ac:dyDescent="0.15">
      <c r="E198" s="1">
        <v>179</v>
      </c>
      <c r="G198" s="1">
        <v>12</v>
      </c>
      <c r="K198" s="27" t="s">
        <v>193</v>
      </c>
      <c r="L198" s="27" t="s">
        <v>194</v>
      </c>
      <c r="M198" s="28">
        <v>11.9</v>
      </c>
      <c r="N198" s="29" t="s">
        <v>89</v>
      </c>
      <c r="O198" s="46"/>
      <c r="P198" s="31"/>
    </row>
    <row r="199" spans="5:16" ht="27" x14ac:dyDescent="0.15">
      <c r="E199" s="1">
        <v>180</v>
      </c>
      <c r="G199" s="1">
        <v>12</v>
      </c>
      <c r="K199" s="27" t="s">
        <v>228</v>
      </c>
      <c r="L199" s="27" t="s">
        <v>229</v>
      </c>
      <c r="M199" s="28">
        <v>6</v>
      </c>
      <c r="N199" s="29" t="s">
        <v>89</v>
      </c>
      <c r="O199" s="46"/>
      <c r="P199" s="31"/>
    </row>
    <row r="200" spans="5:16" ht="27" x14ac:dyDescent="0.15">
      <c r="E200" s="1">
        <v>181</v>
      </c>
      <c r="G200" s="1">
        <v>12</v>
      </c>
      <c r="K200" s="27" t="s">
        <v>199</v>
      </c>
      <c r="L200" s="27" t="s">
        <v>200</v>
      </c>
      <c r="M200" s="28">
        <v>2.2999999999999998</v>
      </c>
      <c r="N200" s="29" t="s">
        <v>89</v>
      </c>
      <c r="O200" s="46"/>
      <c r="P200" s="31"/>
    </row>
    <row r="201" spans="5:16" x14ac:dyDescent="0.15">
      <c r="E201" s="1">
        <v>182</v>
      </c>
      <c r="G201" s="1">
        <v>12</v>
      </c>
      <c r="K201" s="27" t="s">
        <v>218</v>
      </c>
      <c r="L201" s="27" t="s">
        <v>202</v>
      </c>
      <c r="M201" s="28">
        <v>7</v>
      </c>
      <c r="N201" s="29" t="s">
        <v>117</v>
      </c>
      <c r="O201" s="46"/>
      <c r="P201" s="31"/>
    </row>
    <row r="202" spans="5:16" x14ac:dyDescent="0.15">
      <c r="E202" s="1">
        <v>183</v>
      </c>
      <c r="G202" s="1">
        <v>12</v>
      </c>
      <c r="K202" s="27" t="s">
        <v>218</v>
      </c>
      <c r="L202" s="27" t="s">
        <v>230</v>
      </c>
      <c r="M202" s="28">
        <v>3</v>
      </c>
      <c r="N202" s="29" t="s">
        <v>117</v>
      </c>
      <c r="O202" s="46"/>
      <c r="P202" s="31"/>
    </row>
    <row r="203" spans="5:16" x14ac:dyDescent="0.15">
      <c r="E203" s="1">
        <v>184</v>
      </c>
      <c r="G203" s="1">
        <v>12</v>
      </c>
      <c r="K203" s="27" t="s">
        <v>218</v>
      </c>
      <c r="L203" s="27" t="s">
        <v>217</v>
      </c>
      <c r="M203" s="28">
        <v>2</v>
      </c>
      <c r="N203" s="29" t="s">
        <v>117</v>
      </c>
      <c r="O203" s="46"/>
      <c r="P203" s="31"/>
    </row>
    <row r="204" spans="5:16" x14ac:dyDescent="0.15">
      <c r="E204" s="1">
        <v>185</v>
      </c>
      <c r="G204" s="1">
        <v>12</v>
      </c>
      <c r="K204" s="27" t="s">
        <v>214</v>
      </c>
      <c r="L204" s="27" t="s">
        <v>202</v>
      </c>
      <c r="M204" s="28">
        <v>4</v>
      </c>
      <c r="N204" s="29" t="s">
        <v>117</v>
      </c>
      <c r="O204" s="46"/>
      <c r="P204" s="31"/>
    </row>
    <row r="205" spans="5:16" x14ac:dyDescent="0.15">
      <c r="E205" s="1">
        <v>186</v>
      </c>
      <c r="G205" s="1">
        <v>12</v>
      </c>
      <c r="K205" s="27" t="s">
        <v>214</v>
      </c>
      <c r="L205" s="27" t="s">
        <v>230</v>
      </c>
      <c r="M205" s="28">
        <v>2</v>
      </c>
      <c r="N205" s="29" t="s">
        <v>117</v>
      </c>
      <c r="O205" s="46"/>
      <c r="P205" s="31"/>
    </row>
    <row r="206" spans="5:16" x14ac:dyDescent="0.15">
      <c r="E206" s="1">
        <v>187</v>
      </c>
      <c r="G206" s="1">
        <v>12</v>
      </c>
      <c r="K206" s="27" t="s">
        <v>214</v>
      </c>
      <c r="L206" s="27" t="s">
        <v>217</v>
      </c>
      <c r="M206" s="28">
        <v>2</v>
      </c>
      <c r="N206" s="29" t="s">
        <v>117</v>
      </c>
      <c r="O206" s="46"/>
      <c r="P206" s="31"/>
    </row>
    <row r="207" spans="5:16" x14ac:dyDescent="0.15">
      <c r="E207" s="1">
        <v>188</v>
      </c>
      <c r="G207" s="1">
        <v>12</v>
      </c>
      <c r="K207" s="27" t="s">
        <v>179</v>
      </c>
      <c r="L207" s="27" t="s">
        <v>180</v>
      </c>
      <c r="M207" s="28">
        <v>1</v>
      </c>
      <c r="N207" s="29" t="s">
        <v>117</v>
      </c>
      <c r="O207" s="46"/>
      <c r="P207" s="31"/>
    </row>
    <row r="208" spans="5:16" x14ac:dyDescent="0.15">
      <c r="E208" s="1">
        <v>189</v>
      </c>
      <c r="G208" s="1">
        <v>12</v>
      </c>
      <c r="K208" s="27" t="s">
        <v>231</v>
      </c>
      <c r="L208" s="27" t="s">
        <v>232</v>
      </c>
      <c r="M208" s="28">
        <v>1</v>
      </c>
      <c r="N208" s="29" t="s">
        <v>117</v>
      </c>
      <c r="O208" s="46"/>
      <c r="P208" s="31"/>
    </row>
    <row r="209" spans="5:16" x14ac:dyDescent="0.15">
      <c r="E209" s="1">
        <v>190</v>
      </c>
      <c r="G209" s="1">
        <v>12</v>
      </c>
      <c r="K209" s="27" t="s">
        <v>233</v>
      </c>
      <c r="L209" s="27" t="s">
        <v>234</v>
      </c>
      <c r="M209" s="28">
        <v>1</v>
      </c>
      <c r="N209" s="29" t="s">
        <v>117</v>
      </c>
      <c r="O209" s="46"/>
      <c r="P209" s="31"/>
    </row>
    <row r="210" spans="5:16" x14ac:dyDescent="0.15">
      <c r="E210" s="1">
        <v>191</v>
      </c>
      <c r="G210" s="1">
        <v>12</v>
      </c>
      <c r="K210" s="27" t="s">
        <v>235</v>
      </c>
      <c r="L210" s="27" t="s">
        <v>236</v>
      </c>
      <c r="M210" s="28">
        <v>1</v>
      </c>
      <c r="N210" s="29" t="s">
        <v>117</v>
      </c>
      <c r="O210" s="46"/>
      <c r="P210" s="31"/>
    </row>
    <row r="211" spans="5:16" x14ac:dyDescent="0.15">
      <c r="E211" s="1">
        <v>192</v>
      </c>
      <c r="G211" s="1">
        <v>12</v>
      </c>
      <c r="K211" s="27" t="s">
        <v>237</v>
      </c>
      <c r="L211" s="27" t="s">
        <v>238</v>
      </c>
      <c r="M211" s="28">
        <v>1</v>
      </c>
      <c r="N211" s="29" t="s">
        <v>117</v>
      </c>
      <c r="O211" s="46"/>
      <c r="P211" s="31"/>
    </row>
    <row r="212" spans="5:16" x14ac:dyDescent="0.15">
      <c r="E212" s="1">
        <v>193</v>
      </c>
      <c r="G212" s="1">
        <v>10</v>
      </c>
      <c r="K212" s="27" t="s">
        <v>239</v>
      </c>
      <c r="L212" s="27" t="s">
        <v>84</v>
      </c>
      <c r="M212" s="28">
        <v>1</v>
      </c>
      <c r="N212" s="29" t="s">
        <v>45</v>
      </c>
      <c r="O212" s="30">
        <f>+O213+O215+O220+O226+O232+O265</f>
        <v>0</v>
      </c>
      <c r="P212" s="31"/>
    </row>
    <row r="213" spans="5:16" x14ac:dyDescent="0.15">
      <c r="E213" s="1">
        <v>194</v>
      </c>
      <c r="G213" s="1">
        <v>11</v>
      </c>
      <c r="K213" s="27" t="s">
        <v>93</v>
      </c>
      <c r="L213" s="27" t="s">
        <v>43</v>
      </c>
      <c r="M213" s="28">
        <v>1</v>
      </c>
      <c r="N213" s="29" t="s">
        <v>45</v>
      </c>
      <c r="O213" s="30">
        <f>+O214</f>
        <v>0</v>
      </c>
      <c r="P213" s="31"/>
    </row>
    <row r="214" spans="5:16" x14ac:dyDescent="0.15">
      <c r="E214" s="1">
        <v>195</v>
      </c>
      <c r="G214" s="1">
        <v>12</v>
      </c>
      <c r="K214" s="27" t="s">
        <v>240</v>
      </c>
      <c r="L214" s="27" t="s">
        <v>43</v>
      </c>
      <c r="M214" s="28">
        <v>1</v>
      </c>
      <c r="N214" s="29" t="s">
        <v>241</v>
      </c>
      <c r="O214" s="46"/>
      <c r="P214" s="31"/>
    </row>
    <row r="215" spans="5:16" x14ac:dyDescent="0.15">
      <c r="E215" s="1">
        <v>196</v>
      </c>
      <c r="G215" s="1">
        <v>11</v>
      </c>
      <c r="K215" s="27" t="s">
        <v>96</v>
      </c>
      <c r="L215" s="27" t="s">
        <v>43</v>
      </c>
      <c r="M215" s="28">
        <v>1</v>
      </c>
      <c r="N215" s="29" t="s">
        <v>45</v>
      </c>
      <c r="O215" s="30">
        <f>+O216+O217+O218+O219</f>
        <v>0</v>
      </c>
      <c r="P215" s="31"/>
    </row>
    <row r="216" spans="5:16" x14ac:dyDescent="0.15">
      <c r="E216" s="1">
        <v>197</v>
      </c>
      <c r="G216" s="1">
        <v>12</v>
      </c>
      <c r="K216" s="27" t="s">
        <v>97</v>
      </c>
      <c r="L216" s="27" t="s">
        <v>98</v>
      </c>
      <c r="M216" s="28">
        <v>41.3</v>
      </c>
      <c r="N216" s="29" t="s">
        <v>89</v>
      </c>
      <c r="O216" s="46"/>
      <c r="P216" s="31"/>
    </row>
    <row r="217" spans="5:16" x14ac:dyDescent="0.15">
      <c r="E217" s="1">
        <v>198</v>
      </c>
      <c r="G217" s="1">
        <v>12</v>
      </c>
      <c r="K217" s="27" t="s">
        <v>97</v>
      </c>
      <c r="L217" s="27" t="s">
        <v>101</v>
      </c>
      <c r="M217" s="28">
        <v>1.1000000000000001</v>
      </c>
      <c r="N217" s="29" t="s">
        <v>89</v>
      </c>
      <c r="O217" s="46"/>
      <c r="P217" s="31"/>
    </row>
    <row r="218" spans="5:16" x14ac:dyDescent="0.15">
      <c r="E218" s="1">
        <v>199</v>
      </c>
      <c r="G218" s="1">
        <v>12</v>
      </c>
      <c r="K218" s="27" t="s">
        <v>97</v>
      </c>
      <c r="L218" s="27" t="s">
        <v>104</v>
      </c>
      <c r="M218" s="28">
        <v>0.6</v>
      </c>
      <c r="N218" s="29" t="s">
        <v>89</v>
      </c>
      <c r="O218" s="46"/>
      <c r="P218" s="31"/>
    </row>
    <row r="219" spans="5:16" x14ac:dyDescent="0.15">
      <c r="E219" s="1">
        <v>200</v>
      </c>
      <c r="G219" s="1">
        <v>12</v>
      </c>
      <c r="K219" s="27" t="s">
        <v>97</v>
      </c>
      <c r="L219" s="27" t="s">
        <v>108</v>
      </c>
      <c r="M219" s="28">
        <v>0.9</v>
      </c>
      <c r="N219" s="29" t="s">
        <v>89</v>
      </c>
      <c r="O219" s="46"/>
      <c r="P219" s="31"/>
    </row>
    <row r="220" spans="5:16" x14ac:dyDescent="0.15">
      <c r="E220" s="1">
        <v>201</v>
      </c>
      <c r="G220" s="1">
        <v>11</v>
      </c>
      <c r="K220" s="27" t="s">
        <v>114</v>
      </c>
      <c r="L220" s="27" t="s">
        <v>43</v>
      </c>
      <c r="M220" s="28">
        <v>1</v>
      </c>
      <c r="N220" s="29" t="s">
        <v>45</v>
      </c>
      <c r="O220" s="30">
        <f>+O221+O222+O223+O224+O225</f>
        <v>0</v>
      </c>
      <c r="P220" s="31"/>
    </row>
    <row r="221" spans="5:16" x14ac:dyDescent="0.15">
      <c r="E221" s="1">
        <v>202</v>
      </c>
      <c r="G221" s="1">
        <v>12</v>
      </c>
      <c r="K221" s="27" t="s">
        <v>118</v>
      </c>
      <c r="L221" s="27" t="s">
        <v>116</v>
      </c>
      <c r="M221" s="28">
        <v>4</v>
      </c>
      <c r="N221" s="29" t="s">
        <v>89</v>
      </c>
      <c r="O221" s="46"/>
      <c r="P221" s="31"/>
    </row>
    <row r="222" spans="5:16" x14ac:dyDescent="0.15">
      <c r="E222" s="1">
        <v>203</v>
      </c>
      <c r="G222" s="1">
        <v>12</v>
      </c>
      <c r="K222" s="27" t="s">
        <v>119</v>
      </c>
      <c r="L222" s="27" t="s">
        <v>116</v>
      </c>
      <c r="M222" s="28">
        <v>36.299999999999997</v>
      </c>
      <c r="N222" s="29" t="s">
        <v>89</v>
      </c>
      <c r="O222" s="46"/>
      <c r="P222" s="31"/>
    </row>
    <row r="223" spans="5:16" x14ac:dyDescent="0.15">
      <c r="E223" s="1">
        <v>204</v>
      </c>
      <c r="G223" s="1">
        <v>12</v>
      </c>
      <c r="K223" s="27" t="s">
        <v>242</v>
      </c>
      <c r="L223" s="27" t="s">
        <v>116</v>
      </c>
      <c r="M223" s="28">
        <v>3</v>
      </c>
      <c r="N223" s="29" t="s">
        <v>117</v>
      </c>
      <c r="O223" s="46"/>
      <c r="P223" s="31"/>
    </row>
    <row r="224" spans="5:16" x14ac:dyDescent="0.15">
      <c r="E224" s="1">
        <v>205</v>
      </c>
      <c r="G224" s="1">
        <v>12</v>
      </c>
      <c r="K224" s="27" t="s">
        <v>242</v>
      </c>
      <c r="L224" s="27" t="s">
        <v>123</v>
      </c>
      <c r="M224" s="28">
        <v>1</v>
      </c>
      <c r="N224" s="29" t="s">
        <v>117</v>
      </c>
      <c r="O224" s="46"/>
      <c r="P224" s="31"/>
    </row>
    <row r="225" spans="5:16" x14ac:dyDescent="0.15">
      <c r="E225" s="1">
        <v>206</v>
      </c>
      <c r="G225" s="1">
        <v>12</v>
      </c>
      <c r="K225" s="27" t="s">
        <v>120</v>
      </c>
      <c r="L225" s="27" t="s">
        <v>123</v>
      </c>
      <c r="M225" s="28">
        <v>0.9</v>
      </c>
      <c r="N225" s="29" t="s">
        <v>89</v>
      </c>
      <c r="O225" s="46"/>
      <c r="P225" s="31"/>
    </row>
    <row r="226" spans="5:16" x14ac:dyDescent="0.15">
      <c r="E226" s="1">
        <v>207</v>
      </c>
      <c r="G226" s="1">
        <v>11</v>
      </c>
      <c r="K226" s="27" t="s">
        <v>124</v>
      </c>
      <c r="L226" s="27" t="s">
        <v>43</v>
      </c>
      <c r="M226" s="28">
        <v>1</v>
      </c>
      <c r="N226" s="29" t="s">
        <v>45</v>
      </c>
      <c r="O226" s="30">
        <f>+O227+O228+O229+O230+O231</f>
        <v>0</v>
      </c>
      <c r="P226" s="31"/>
    </row>
    <row r="227" spans="5:16" ht="27" x14ac:dyDescent="0.15">
      <c r="E227" s="1">
        <v>208</v>
      </c>
      <c r="G227" s="1">
        <v>12</v>
      </c>
      <c r="K227" s="27" t="s">
        <v>125</v>
      </c>
      <c r="L227" s="27" t="s">
        <v>126</v>
      </c>
      <c r="M227" s="28">
        <v>1</v>
      </c>
      <c r="N227" s="29" t="s">
        <v>127</v>
      </c>
      <c r="O227" s="46"/>
      <c r="P227" s="31"/>
    </row>
    <row r="228" spans="5:16" ht="27" x14ac:dyDescent="0.15">
      <c r="E228" s="1">
        <v>209</v>
      </c>
      <c r="G228" s="1">
        <v>12</v>
      </c>
      <c r="K228" s="27" t="s">
        <v>128</v>
      </c>
      <c r="L228" s="27" t="s">
        <v>129</v>
      </c>
      <c r="M228" s="28">
        <v>1</v>
      </c>
      <c r="N228" s="29" t="s">
        <v>127</v>
      </c>
      <c r="O228" s="46"/>
      <c r="P228" s="31"/>
    </row>
    <row r="229" spans="5:16" ht="27" x14ac:dyDescent="0.15">
      <c r="E229" s="1">
        <v>210</v>
      </c>
      <c r="G229" s="1">
        <v>12</v>
      </c>
      <c r="K229" s="27" t="s">
        <v>130</v>
      </c>
      <c r="L229" s="27" t="s">
        <v>131</v>
      </c>
      <c r="M229" s="28">
        <v>1</v>
      </c>
      <c r="N229" s="29" t="s">
        <v>53</v>
      </c>
      <c r="O229" s="46"/>
      <c r="P229" s="31"/>
    </row>
    <row r="230" spans="5:16" ht="27" x14ac:dyDescent="0.15">
      <c r="E230" s="1">
        <v>211</v>
      </c>
      <c r="G230" s="1">
        <v>12</v>
      </c>
      <c r="K230" s="27" t="s">
        <v>132</v>
      </c>
      <c r="L230" s="27" t="s">
        <v>131</v>
      </c>
      <c r="M230" s="28">
        <v>1</v>
      </c>
      <c r="N230" s="29" t="s">
        <v>53</v>
      </c>
      <c r="O230" s="46"/>
      <c r="P230" s="31"/>
    </row>
    <row r="231" spans="5:16" x14ac:dyDescent="0.15">
      <c r="E231" s="1">
        <v>212</v>
      </c>
      <c r="G231" s="1">
        <v>12</v>
      </c>
      <c r="K231" s="27" t="s">
        <v>133</v>
      </c>
      <c r="L231" s="27" t="s">
        <v>134</v>
      </c>
      <c r="M231" s="28">
        <v>1</v>
      </c>
      <c r="N231" s="29" t="s">
        <v>135</v>
      </c>
      <c r="O231" s="46"/>
      <c r="P231" s="31"/>
    </row>
    <row r="232" spans="5:16" x14ac:dyDescent="0.15">
      <c r="E232" s="1">
        <v>213</v>
      </c>
      <c r="G232" s="1">
        <v>11</v>
      </c>
      <c r="K232" s="27" t="s">
        <v>86</v>
      </c>
      <c r="L232" s="27" t="s">
        <v>43</v>
      </c>
      <c r="M232" s="28">
        <v>1</v>
      </c>
      <c r="N232" s="29" t="s">
        <v>45</v>
      </c>
      <c r="O232" s="30">
        <f>+O233+O234+O235+O236+O237+O238+O239+O240+O241+O242+O243+O244+O245+O246+O247+O248+O249+O250+O251+O252+O253+O254+O255+O256+O257+O258+O259+O260+O261+O262+O263+O264</f>
        <v>0</v>
      </c>
      <c r="P232" s="31"/>
    </row>
    <row r="233" spans="5:16" ht="27" x14ac:dyDescent="0.15">
      <c r="E233" s="1">
        <v>214</v>
      </c>
      <c r="G233" s="1">
        <v>12</v>
      </c>
      <c r="K233" s="27" t="s">
        <v>136</v>
      </c>
      <c r="L233" s="27" t="s">
        <v>243</v>
      </c>
      <c r="M233" s="28">
        <v>0.5</v>
      </c>
      <c r="N233" s="29" t="s">
        <v>89</v>
      </c>
      <c r="O233" s="46"/>
      <c r="P233" s="31"/>
    </row>
    <row r="234" spans="5:16" ht="27" x14ac:dyDescent="0.15">
      <c r="E234" s="1">
        <v>215</v>
      </c>
      <c r="G234" s="1">
        <v>12</v>
      </c>
      <c r="K234" s="27" t="s">
        <v>138</v>
      </c>
      <c r="L234" s="27" t="s">
        <v>244</v>
      </c>
      <c r="M234" s="28">
        <v>0.5</v>
      </c>
      <c r="N234" s="29" t="s">
        <v>89</v>
      </c>
      <c r="O234" s="46"/>
      <c r="P234" s="31"/>
    </row>
    <row r="235" spans="5:16" ht="27" x14ac:dyDescent="0.15">
      <c r="E235" s="1">
        <v>216</v>
      </c>
      <c r="G235" s="1">
        <v>12</v>
      </c>
      <c r="K235" s="27" t="s">
        <v>145</v>
      </c>
      <c r="L235" s="27" t="s">
        <v>245</v>
      </c>
      <c r="M235" s="28">
        <v>0.5</v>
      </c>
      <c r="N235" s="29" t="s">
        <v>89</v>
      </c>
      <c r="O235" s="46"/>
      <c r="P235" s="31"/>
    </row>
    <row r="236" spans="5:16" ht="27" x14ac:dyDescent="0.15">
      <c r="E236" s="1">
        <v>217</v>
      </c>
      <c r="G236" s="1">
        <v>12</v>
      </c>
      <c r="K236" s="27" t="s">
        <v>140</v>
      </c>
      <c r="L236" s="27" t="s">
        <v>155</v>
      </c>
      <c r="M236" s="28">
        <v>1</v>
      </c>
      <c r="N236" s="29" t="s">
        <v>89</v>
      </c>
      <c r="O236" s="46"/>
      <c r="P236" s="31"/>
    </row>
    <row r="237" spans="5:16" ht="27" x14ac:dyDescent="0.15">
      <c r="E237" s="1">
        <v>218</v>
      </c>
      <c r="G237" s="1">
        <v>12</v>
      </c>
      <c r="K237" s="27" t="s">
        <v>143</v>
      </c>
      <c r="L237" s="27" t="s">
        <v>159</v>
      </c>
      <c r="M237" s="28">
        <v>1.5</v>
      </c>
      <c r="N237" s="29" t="s">
        <v>89</v>
      </c>
      <c r="O237" s="46"/>
      <c r="P237" s="31"/>
    </row>
    <row r="238" spans="5:16" ht="27" x14ac:dyDescent="0.15">
      <c r="E238" s="1">
        <v>219</v>
      </c>
      <c r="G238" s="1">
        <v>12</v>
      </c>
      <c r="K238" s="27" t="s">
        <v>246</v>
      </c>
      <c r="L238" s="27" t="s">
        <v>137</v>
      </c>
      <c r="M238" s="28">
        <v>37.4</v>
      </c>
      <c r="N238" s="29" t="s">
        <v>89</v>
      </c>
      <c r="O238" s="46"/>
      <c r="P238" s="31"/>
    </row>
    <row r="239" spans="5:16" ht="27" x14ac:dyDescent="0.15">
      <c r="E239" s="1">
        <v>220</v>
      </c>
      <c r="G239" s="1">
        <v>12</v>
      </c>
      <c r="K239" s="27" t="s">
        <v>138</v>
      </c>
      <c r="L239" s="27" t="s">
        <v>139</v>
      </c>
      <c r="M239" s="28">
        <v>37.4</v>
      </c>
      <c r="N239" s="29" t="s">
        <v>89</v>
      </c>
      <c r="O239" s="46"/>
      <c r="P239" s="31"/>
    </row>
    <row r="240" spans="5:16" ht="27" x14ac:dyDescent="0.15">
      <c r="E240" s="1">
        <v>221</v>
      </c>
      <c r="G240" s="1">
        <v>12</v>
      </c>
      <c r="K240" s="27" t="s">
        <v>145</v>
      </c>
      <c r="L240" s="27" t="s">
        <v>146</v>
      </c>
      <c r="M240" s="28">
        <v>36.700000000000003</v>
      </c>
      <c r="N240" s="29" t="s">
        <v>89</v>
      </c>
      <c r="O240" s="46"/>
      <c r="P240" s="31"/>
    </row>
    <row r="241" spans="5:16" ht="27" x14ac:dyDescent="0.15">
      <c r="E241" s="1">
        <v>222</v>
      </c>
      <c r="G241" s="1">
        <v>12</v>
      </c>
      <c r="K241" s="27" t="s">
        <v>112</v>
      </c>
      <c r="L241" s="27" t="s">
        <v>141</v>
      </c>
      <c r="M241" s="28">
        <v>102.5</v>
      </c>
      <c r="N241" s="29" t="s">
        <v>89</v>
      </c>
      <c r="O241" s="46"/>
      <c r="P241" s="31"/>
    </row>
    <row r="242" spans="5:16" ht="27" x14ac:dyDescent="0.15">
      <c r="E242" s="1">
        <v>223</v>
      </c>
      <c r="G242" s="1">
        <v>12</v>
      </c>
      <c r="K242" s="27" t="s">
        <v>143</v>
      </c>
      <c r="L242" s="27" t="s">
        <v>144</v>
      </c>
      <c r="M242" s="28">
        <v>39</v>
      </c>
      <c r="N242" s="29" t="s">
        <v>89</v>
      </c>
      <c r="O242" s="46"/>
      <c r="P242" s="31"/>
    </row>
    <row r="243" spans="5:16" ht="27" x14ac:dyDescent="0.15">
      <c r="E243" s="1">
        <v>224</v>
      </c>
      <c r="G243" s="1">
        <v>12</v>
      </c>
      <c r="K243" s="27" t="s">
        <v>246</v>
      </c>
      <c r="L243" s="27" t="s">
        <v>147</v>
      </c>
      <c r="M243" s="28">
        <v>2</v>
      </c>
      <c r="N243" s="29" t="s">
        <v>89</v>
      </c>
      <c r="O243" s="46"/>
      <c r="P243" s="31"/>
    </row>
    <row r="244" spans="5:16" ht="27" x14ac:dyDescent="0.15">
      <c r="E244" s="1">
        <v>225</v>
      </c>
      <c r="G244" s="1">
        <v>12</v>
      </c>
      <c r="K244" s="27" t="s">
        <v>138</v>
      </c>
      <c r="L244" s="27" t="s">
        <v>148</v>
      </c>
      <c r="M244" s="28">
        <v>2</v>
      </c>
      <c r="N244" s="29" t="s">
        <v>89</v>
      </c>
      <c r="O244" s="46"/>
      <c r="P244" s="31"/>
    </row>
    <row r="245" spans="5:16" ht="27" x14ac:dyDescent="0.15">
      <c r="E245" s="1">
        <v>226</v>
      </c>
      <c r="G245" s="1">
        <v>12</v>
      </c>
      <c r="K245" s="27" t="s">
        <v>145</v>
      </c>
      <c r="L245" s="27" t="s">
        <v>154</v>
      </c>
      <c r="M245" s="28">
        <v>2.5</v>
      </c>
      <c r="N245" s="29" t="s">
        <v>89</v>
      </c>
      <c r="O245" s="46"/>
      <c r="P245" s="31"/>
    </row>
    <row r="246" spans="5:16" ht="27" x14ac:dyDescent="0.15">
      <c r="E246" s="1">
        <v>227</v>
      </c>
      <c r="G246" s="1">
        <v>12</v>
      </c>
      <c r="K246" s="27" t="s">
        <v>112</v>
      </c>
      <c r="L246" s="27" t="s">
        <v>149</v>
      </c>
      <c r="M246" s="28">
        <v>3.5</v>
      </c>
      <c r="N246" s="29" t="s">
        <v>89</v>
      </c>
      <c r="O246" s="46"/>
      <c r="P246" s="31"/>
    </row>
    <row r="247" spans="5:16" ht="27" x14ac:dyDescent="0.15">
      <c r="E247" s="1">
        <v>228</v>
      </c>
      <c r="G247" s="1">
        <v>12</v>
      </c>
      <c r="K247" s="27" t="s">
        <v>143</v>
      </c>
      <c r="L247" s="27" t="s">
        <v>153</v>
      </c>
      <c r="M247" s="28">
        <v>2.5</v>
      </c>
      <c r="N247" s="29" t="s">
        <v>89</v>
      </c>
      <c r="O247" s="46"/>
      <c r="P247" s="31"/>
    </row>
    <row r="248" spans="5:16" ht="27" x14ac:dyDescent="0.15">
      <c r="E248" s="1">
        <v>229</v>
      </c>
      <c r="G248" s="1">
        <v>12</v>
      </c>
      <c r="K248" s="27" t="s">
        <v>136</v>
      </c>
      <c r="L248" s="27" t="s">
        <v>243</v>
      </c>
      <c r="M248" s="28">
        <v>4.5999999999999996</v>
      </c>
      <c r="N248" s="29" t="s">
        <v>89</v>
      </c>
      <c r="O248" s="46"/>
      <c r="P248" s="31"/>
    </row>
    <row r="249" spans="5:16" ht="27" x14ac:dyDescent="0.15">
      <c r="E249" s="1">
        <v>230</v>
      </c>
      <c r="G249" s="1">
        <v>12</v>
      </c>
      <c r="K249" s="27" t="s">
        <v>138</v>
      </c>
      <c r="L249" s="27" t="s">
        <v>244</v>
      </c>
      <c r="M249" s="28">
        <v>2.1</v>
      </c>
      <c r="N249" s="29" t="s">
        <v>89</v>
      </c>
      <c r="O249" s="46"/>
      <c r="P249" s="31"/>
    </row>
    <row r="250" spans="5:16" ht="27" x14ac:dyDescent="0.15">
      <c r="E250" s="1">
        <v>231</v>
      </c>
      <c r="G250" s="1">
        <v>12</v>
      </c>
      <c r="K250" s="27" t="s">
        <v>145</v>
      </c>
      <c r="L250" s="27" t="s">
        <v>245</v>
      </c>
      <c r="M250" s="28">
        <v>2.1</v>
      </c>
      <c r="N250" s="29" t="s">
        <v>89</v>
      </c>
      <c r="O250" s="46"/>
      <c r="P250" s="31"/>
    </row>
    <row r="251" spans="5:16" ht="27" x14ac:dyDescent="0.15">
      <c r="E251" s="1">
        <v>232</v>
      </c>
      <c r="G251" s="1">
        <v>12</v>
      </c>
      <c r="K251" s="27" t="s">
        <v>112</v>
      </c>
      <c r="L251" s="27" t="s">
        <v>155</v>
      </c>
      <c r="M251" s="28">
        <v>2.7</v>
      </c>
      <c r="N251" s="29" t="s">
        <v>89</v>
      </c>
      <c r="O251" s="46"/>
      <c r="P251" s="31"/>
    </row>
    <row r="252" spans="5:16" ht="27" x14ac:dyDescent="0.15">
      <c r="E252" s="1">
        <v>233</v>
      </c>
      <c r="G252" s="1">
        <v>12</v>
      </c>
      <c r="K252" s="27" t="s">
        <v>156</v>
      </c>
      <c r="L252" s="27" t="s">
        <v>157</v>
      </c>
      <c r="M252" s="28">
        <v>2.5</v>
      </c>
      <c r="N252" s="29" t="s">
        <v>89</v>
      </c>
      <c r="O252" s="46"/>
      <c r="P252" s="31"/>
    </row>
    <row r="253" spans="5:16" ht="27" x14ac:dyDescent="0.15">
      <c r="E253" s="1">
        <v>234</v>
      </c>
      <c r="G253" s="1">
        <v>12</v>
      </c>
      <c r="K253" s="27" t="s">
        <v>143</v>
      </c>
      <c r="L253" s="27" t="s">
        <v>159</v>
      </c>
      <c r="M253" s="28">
        <v>3.7</v>
      </c>
      <c r="N253" s="29" t="s">
        <v>89</v>
      </c>
      <c r="O253" s="46"/>
      <c r="P253" s="31"/>
    </row>
    <row r="254" spans="5:16" ht="27" x14ac:dyDescent="0.15">
      <c r="E254" s="1">
        <v>235</v>
      </c>
      <c r="G254" s="1">
        <v>12</v>
      </c>
      <c r="K254" s="27" t="s">
        <v>246</v>
      </c>
      <c r="L254" s="27" t="s">
        <v>137</v>
      </c>
      <c r="M254" s="28">
        <v>11.2</v>
      </c>
      <c r="N254" s="29" t="s">
        <v>89</v>
      </c>
      <c r="O254" s="46"/>
      <c r="P254" s="31"/>
    </row>
    <row r="255" spans="5:16" ht="27" x14ac:dyDescent="0.15">
      <c r="E255" s="1">
        <v>236</v>
      </c>
      <c r="G255" s="1">
        <v>12</v>
      </c>
      <c r="K255" s="27" t="s">
        <v>138</v>
      </c>
      <c r="L255" s="27" t="s">
        <v>139</v>
      </c>
      <c r="M255" s="28">
        <v>7</v>
      </c>
      <c r="N255" s="29" t="s">
        <v>89</v>
      </c>
      <c r="O255" s="46"/>
      <c r="P255" s="31"/>
    </row>
    <row r="256" spans="5:16" ht="27" x14ac:dyDescent="0.15">
      <c r="E256" s="1">
        <v>237</v>
      </c>
      <c r="G256" s="1">
        <v>12</v>
      </c>
      <c r="K256" s="27" t="s">
        <v>145</v>
      </c>
      <c r="L256" s="27" t="s">
        <v>146</v>
      </c>
      <c r="M256" s="28">
        <v>7</v>
      </c>
      <c r="N256" s="29" t="s">
        <v>89</v>
      </c>
      <c r="O256" s="46"/>
      <c r="P256" s="31"/>
    </row>
    <row r="257" spans="5:16" ht="27" x14ac:dyDescent="0.15">
      <c r="E257" s="1">
        <v>238</v>
      </c>
      <c r="G257" s="1">
        <v>12</v>
      </c>
      <c r="K257" s="27" t="s">
        <v>140</v>
      </c>
      <c r="L257" s="27" t="s">
        <v>141</v>
      </c>
      <c r="M257" s="28">
        <v>7.7</v>
      </c>
      <c r="N257" s="29" t="s">
        <v>89</v>
      </c>
      <c r="O257" s="46"/>
      <c r="P257" s="31"/>
    </row>
    <row r="258" spans="5:16" ht="27" x14ac:dyDescent="0.15">
      <c r="E258" s="1">
        <v>239</v>
      </c>
      <c r="G258" s="1">
        <v>12</v>
      </c>
      <c r="K258" s="27" t="s">
        <v>156</v>
      </c>
      <c r="L258" s="27" t="s">
        <v>160</v>
      </c>
      <c r="M258" s="28">
        <v>2</v>
      </c>
      <c r="N258" s="29" t="s">
        <v>89</v>
      </c>
      <c r="O258" s="46"/>
      <c r="P258" s="31"/>
    </row>
    <row r="259" spans="5:16" ht="27" x14ac:dyDescent="0.15">
      <c r="E259" s="1">
        <v>240</v>
      </c>
      <c r="G259" s="1">
        <v>12</v>
      </c>
      <c r="K259" s="27" t="s">
        <v>143</v>
      </c>
      <c r="L259" s="27" t="s">
        <v>144</v>
      </c>
      <c r="M259" s="28">
        <v>6.1</v>
      </c>
      <c r="N259" s="29" t="s">
        <v>89</v>
      </c>
      <c r="O259" s="46"/>
      <c r="P259" s="31"/>
    </row>
    <row r="260" spans="5:16" ht="27" x14ac:dyDescent="0.15">
      <c r="E260" s="1">
        <v>241</v>
      </c>
      <c r="G260" s="1">
        <v>12</v>
      </c>
      <c r="K260" s="27" t="s">
        <v>246</v>
      </c>
      <c r="L260" s="27" t="s">
        <v>147</v>
      </c>
      <c r="M260" s="28">
        <v>0.5</v>
      </c>
      <c r="N260" s="29" t="s">
        <v>89</v>
      </c>
      <c r="O260" s="46"/>
      <c r="P260" s="31"/>
    </row>
    <row r="261" spans="5:16" ht="27" x14ac:dyDescent="0.15">
      <c r="E261" s="1">
        <v>242</v>
      </c>
      <c r="G261" s="1">
        <v>12</v>
      </c>
      <c r="K261" s="27" t="s">
        <v>138</v>
      </c>
      <c r="L261" s="27" t="s">
        <v>148</v>
      </c>
      <c r="M261" s="28">
        <v>0.5</v>
      </c>
      <c r="N261" s="29" t="s">
        <v>89</v>
      </c>
      <c r="O261" s="46"/>
      <c r="P261" s="31"/>
    </row>
    <row r="262" spans="5:16" ht="27" x14ac:dyDescent="0.15">
      <c r="E262" s="1">
        <v>243</v>
      </c>
      <c r="G262" s="1">
        <v>12</v>
      </c>
      <c r="K262" s="27" t="s">
        <v>145</v>
      </c>
      <c r="L262" s="27" t="s">
        <v>154</v>
      </c>
      <c r="M262" s="28">
        <v>0.5</v>
      </c>
      <c r="N262" s="29" t="s">
        <v>89</v>
      </c>
      <c r="O262" s="46"/>
      <c r="P262" s="31"/>
    </row>
    <row r="263" spans="5:16" ht="27" x14ac:dyDescent="0.15">
      <c r="E263" s="1">
        <v>244</v>
      </c>
      <c r="G263" s="1">
        <v>12</v>
      </c>
      <c r="K263" s="27" t="s">
        <v>112</v>
      </c>
      <c r="L263" s="27" t="s">
        <v>149</v>
      </c>
      <c r="M263" s="28">
        <v>1</v>
      </c>
      <c r="N263" s="29" t="s">
        <v>89</v>
      </c>
      <c r="O263" s="46"/>
      <c r="P263" s="31"/>
    </row>
    <row r="264" spans="5:16" ht="27" x14ac:dyDescent="0.15">
      <c r="E264" s="1">
        <v>245</v>
      </c>
      <c r="G264" s="1">
        <v>12</v>
      </c>
      <c r="K264" s="27" t="s">
        <v>143</v>
      </c>
      <c r="L264" s="27" t="s">
        <v>153</v>
      </c>
      <c r="M264" s="28">
        <v>1</v>
      </c>
      <c r="N264" s="29" t="s">
        <v>89</v>
      </c>
      <c r="O264" s="46"/>
      <c r="P264" s="31"/>
    </row>
    <row r="265" spans="5:16" x14ac:dyDescent="0.15">
      <c r="E265" s="1">
        <v>246</v>
      </c>
      <c r="G265" s="1">
        <v>11</v>
      </c>
      <c r="K265" s="27" t="s">
        <v>161</v>
      </c>
      <c r="L265" s="27" t="s">
        <v>43</v>
      </c>
      <c r="M265" s="28">
        <v>1</v>
      </c>
      <c r="N265" s="29" t="s">
        <v>45</v>
      </c>
      <c r="O265" s="30">
        <f>+O266+O267+O268+O269+O270+O271+O272+O273+O274+O275+O276+O277+O278+O279+O280+O281+O282+O283+O284+O285+O286+O287+O288+O289+O290+O291+O292+O293+O294+O295+O296+O297+O298+O299+O300+O301+O302+O303+O304+O305+O306+O307+O308+O309+O310+O311+O312+O313+O314+O315+O316+O317+O318+O319+O320+O321+O322+O323+O324+O325+O326</f>
        <v>0</v>
      </c>
      <c r="P265" s="31"/>
    </row>
    <row r="266" spans="5:16" x14ac:dyDescent="0.15">
      <c r="E266" s="1">
        <v>247</v>
      </c>
      <c r="G266" s="1">
        <v>12</v>
      </c>
      <c r="K266" s="27" t="s">
        <v>247</v>
      </c>
      <c r="L266" s="27" t="s">
        <v>43</v>
      </c>
      <c r="M266" s="28">
        <v>1</v>
      </c>
      <c r="N266" s="29" t="s">
        <v>167</v>
      </c>
      <c r="O266" s="46"/>
      <c r="P266" s="31"/>
    </row>
    <row r="267" spans="5:16" x14ac:dyDescent="0.15">
      <c r="E267" s="1">
        <v>248</v>
      </c>
      <c r="G267" s="1">
        <v>12</v>
      </c>
      <c r="K267" s="27" t="s">
        <v>169</v>
      </c>
      <c r="L267" s="27" t="s">
        <v>43</v>
      </c>
      <c r="M267" s="28">
        <v>1</v>
      </c>
      <c r="N267" s="29" t="s">
        <v>167</v>
      </c>
      <c r="O267" s="46"/>
      <c r="P267" s="31"/>
    </row>
    <row r="268" spans="5:16" x14ac:dyDescent="0.15">
      <c r="E268" s="1">
        <v>249</v>
      </c>
      <c r="G268" s="1">
        <v>12</v>
      </c>
      <c r="K268" s="27" t="s">
        <v>166</v>
      </c>
      <c r="L268" s="27" t="s">
        <v>43</v>
      </c>
      <c r="M268" s="28">
        <v>1</v>
      </c>
      <c r="N268" s="29" t="s">
        <v>167</v>
      </c>
      <c r="O268" s="46"/>
      <c r="P268" s="31"/>
    </row>
    <row r="269" spans="5:16" x14ac:dyDescent="0.15">
      <c r="E269" s="1">
        <v>250</v>
      </c>
      <c r="G269" s="1">
        <v>12</v>
      </c>
      <c r="K269" s="27" t="s">
        <v>248</v>
      </c>
      <c r="L269" s="27" t="s">
        <v>249</v>
      </c>
      <c r="M269" s="28">
        <v>1</v>
      </c>
      <c r="N269" s="29" t="s">
        <v>117</v>
      </c>
      <c r="O269" s="46"/>
      <c r="P269" s="31"/>
    </row>
    <row r="270" spans="5:16" x14ac:dyDescent="0.15">
      <c r="E270" s="1">
        <v>251</v>
      </c>
      <c r="G270" s="1">
        <v>12</v>
      </c>
      <c r="K270" s="27" t="s">
        <v>175</v>
      </c>
      <c r="L270" s="27" t="s">
        <v>176</v>
      </c>
      <c r="M270" s="28">
        <v>1</v>
      </c>
      <c r="N270" s="29" t="s">
        <v>117</v>
      </c>
      <c r="O270" s="46"/>
      <c r="P270" s="31"/>
    </row>
    <row r="271" spans="5:16" x14ac:dyDescent="0.15">
      <c r="E271" s="1">
        <v>252</v>
      </c>
      <c r="G271" s="1">
        <v>12</v>
      </c>
      <c r="K271" s="27" t="s">
        <v>179</v>
      </c>
      <c r="L271" s="27" t="s">
        <v>180</v>
      </c>
      <c r="M271" s="28">
        <v>3</v>
      </c>
      <c r="N271" s="29" t="s">
        <v>117</v>
      </c>
      <c r="O271" s="46"/>
      <c r="P271" s="31"/>
    </row>
    <row r="272" spans="5:16" x14ac:dyDescent="0.15">
      <c r="E272" s="1">
        <v>253</v>
      </c>
      <c r="G272" s="1">
        <v>12</v>
      </c>
      <c r="K272" s="27" t="s">
        <v>181</v>
      </c>
      <c r="L272" s="27" t="s">
        <v>182</v>
      </c>
      <c r="M272" s="28">
        <v>1</v>
      </c>
      <c r="N272" s="29" t="s">
        <v>117</v>
      </c>
      <c r="O272" s="46"/>
      <c r="P272" s="31"/>
    </row>
    <row r="273" spans="5:16" x14ac:dyDescent="0.15">
      <c r="E273" s="1">
        <v>254</v>
      </c>
      <c r="G273" s="1">
        <v>12</v>
      </c>
      <c r="K273" s="27" t="s">
        <v>250</v>
      </c>
      <c r="L273" s="27" t="s">
        <v>251</v>
      </c>
      <c r="M273" s="28">
        <v>1</v>
      </c>
      <c r="N273" s="29" t="s">
        <v>117</v>
      </c>
      <c r="O273" s="46"/>
      <c r="P273" s="31"/>
    </row>
    <row r="274" spans="5:16" x14ac:dyDescent="0.15">
      <c r="E274" s="1">
        <v>255</v>
      </c>
      <c r="G274" s="1">
        <v>12</v>
      </c>
      <c r="K274" s="27" t="s">
        <v>250</v>
      </c>
      <c r="L274" s="27" t="s">
        <v>252</v>
      </c>
      <c r="M274" s="28">
        <v>1</v>
      </c>
      <c r="N274" s="29" t="s">
        <v>117</v>
      </c>
      <c r="O274" s="46"/>
      <c r="P274" s="31"/>
    </row>
    <row r="275" spans="5:16" ht="27" x14ac:dyDescent="0.15">
      <c r="E275" s="1">
        <v>256</v>
      </c>
      <c r="G275" s="1">
        <v>12</v>
      </c>
      <c r="K275" s="27" t="s">
        <v>253</v>
      </c>
      <c r="L275" s="27" t="s">
        <v>184</v>
      </c>
      <c r="M275" s="28">
        <v>1.5</v>
      </c>
      <c r="N275" s="29" t="s">
        <v>89</v>
      </c>
      <c r="O275" s="46"/>
      <c r="P275" s="31"/>
    </row>
    <row r="276" spans="5:16" ht="40.5" x14ac:dyDescent="0.15">
      <c r="E276" s="1">
        <v>257</v>
      </c>
      <c r="G276" s="1">
        <v>12</v>
      </c>
      <c r="K276" s="27" t="s">
        <v>187</v>
      </c>
      <c r="L276" s="27" t="s">
        <v>188</v>
      </c>
      <c r="M276" s="28">
        <v>2.2000000000000002</v>
      </c>
      <c r="N276" s="29" t="s">
        <v>89</v>
      </c>
      <c r="O276" s="46"/>
      <c r="P276" s="31"/>
    </row>
    <row r="277" spans="5:16" ht="40.5" x14ac:dyDescent="0.15">
      <c r="E277" s="1">
        <v>258</v>
      </c>
      <c r="G277" s="1">
        <v>12</v>
      </c>
      <c r="K277" s="27" t="s">
        <v>189</v>
      </c>
      <c r="L277" s="27" t="s">
        <v>190</v>
      </c>
      <c r="M277" s="28">
        <v>2.2000000000000002</v>
      </c>
      <c r="N277" s="29" t="s">
        <v>89</v>
      </c>
      <c r="O277" s="46"/>
      <c r="P277" s="31"/>
    </row>
    <row r="278" spans="5:16" ht="27" x14ac:dyDescent="0.15">
      <c r="E278" s="1">
        <v>259</v>
      </c>
      <c r="G278" s="1">
        <v>12</v>
      </c>
      <c r="K278" s="27" t="s">
        <v>193</v>
      </c>
      <c r="L278" s="27" t="s">
        <v>194</v>
      </c>
      <c r="M278" s="28">
        <v>41.8</v>
      </c>
      <c r="N278" s="29" t="s">
        <v>89</v>
      </c>
      <c r="O278" s="46"/>
      <c r="P278" s="31"/>
    </row>
    <row r="279" spans="5:16" ht="27" x14ac:dyDescent="0.15">
      <c r="E279" s="1">
        <v>260</v>
      </c>
      <c r="G279" s="1">
        <v>12</v>
      </c>
      <c r="K279" s="27" t="s">
        <v>195</v>
      </c>
      <c r="L279" s="27" t="s">
        <v>196</v>
      </c>
      <c r="M279" s="28">
        <v>28.3</v>
      </c>
      <c r="N279" s="29" t="s">
        <v>89</v>
      </c>
      <c r="O279" s="46"/>
      <c r="P279" s="31"/>
    </row>
    <row r="280" spans="5:16" ht="27" x14ac:dyDescent="0.15">
      <c r="E280" s="1">
        <v>261</v>
      </c>
      <c r="G280" s="1">
        <v>12</v>
      </c>
      <c r="K280" s="27" t="s">
        <v>197</v>
      </c>
      <c r="L280" s="27" t="s">
        <v>198</v>
      </c>
      <c r="M280" s="28">
        <v>32.700000000000003</v>
      </c>
      <c r="N280" s="29" t="s">
        <v>89</v>
      </c>
      <c r="O280" s="46"/>
      <c r="P280" s="31"/>
    </row>
    <row r="281" spans="5:16" ht="27" x14ac:dyDescent="0.15">
      <c r="E281" s="1">
        <v>262</v>
      </c>
      <c r="G281" s="1">
        <v>12</v>
      </c>
      <c r="K281" s="27" t="s">
        <v>254</v>
      </c>
      <c r="L281" s="27" t="s">
        <v>255</v>
      </c>
      <c r="M281" s="28">
        <v>2.5</v>
      </c>
      <c r="N281" s="29" t="s">
        <v>89</v>
      </c>
      <c r="O281" s="46"/>
      <c r="P281" s="31"/>
    </row>
    <row r="282" spans="5:16" ht="27" x14ac:dyDescent="0.15">
      <c r="E282" s="1">
        <v>263</v>
      </c>
      <c r="G282" s="1">
        <v>12</v>
      </c>
      <c r="K282" s="27" t="s">
        <v>254</v>
      </c>
      <c r="L282" s="27" t="s">
        <v>256</v>
      </c>
      <c r="M282" s="28">
        <v>2.5</v>
      </c>
      <c r="N282" s="29" t="s">
        <v>89</v>
      </c>
      <c r="O282" s="46"/>
      <c r="P282" s="31"/>
    </row>
    <row r="283" spans="5:16" x14ac:dyDescent="0.15">
      <c r="E283" s="1">
        <v>264</v>
      </c>
      <c r="G283" s="1">
        <v>12</v>
      </c>
      <c r="K283" s="27" t="s">
        <v>203</v>
      </c>
      <c r="L283" s="27" t="s">
        <v>204</v>
      </c>
      <c r="M283" s="28">
        <v>2</v>
      </c>
      <c r="N283" s="29" t="s">
        <v>117</v>
      </c>
      <c r="O283" s="46"/>
      <c r="P283" s="31"/>
    </row>
    <row r="284" spans="5:16" x14ac:dyDescent="0.15">
      <c r="E284" s="1">
        <v>265</v>
      </c>
      <c r="G284" s="1">
        <v>12</v>
      </c>
      <c r="K284" s="27" t="s">
        <v>203</v>
      </c>
      <c r="L284" s="27" t="s">
        <v>205</v>
      </c>
      <c r="M284" s="28">
        <v>2</v>
      </c>
      <c r="N284" s="29" t="s">
        <v>117</v>
      </c>
      <c r="O284" s="46"/>
      <c r="P284" s="31"/>
    </row>
    <row r="285" spans="5:16" x14ac:dyDescent="0.15">
      <c r="E285" s="1">
        <v>266</v>
      </c>
      <c r="G285" s="1">
        <v>12</v>
      </c>
      <c r="K285" s="27" t="s">
        <v>203</v>
      </c>
      <c r="L285" s="27" t="s">
        <v>257</v>
      </c>
      <c r="M285" s="28">
        <v>26</v>
      </c>
      <c r="N285" s="29" t="s">
        <v>117</v>
      </c>
      <c r="O285" s="46"/>
      <c r="P285" s="31"/>
    </row>
    <row r="286" spans="5:16" x14ac:dyDescent="0.15">
      <c r="E286" s="1">
        <v>267</v>
      </c>
      <c r="G286" s="1">
        <v>12</v>
      </c>
      <c r="K286" s="27" t="s">
        <v>203</v>
      </c>
      <c r="L286" s="27" t="s">
        <v>206</v>
      </c>
      <c r="M286" s="28">
        <v>27</v>
      </c>
      <c r="N286" s="29" t="s">
        <v>117</v>
      </c>
      <c r="O286" s="46"/>
      <c r="P286" s="31"/>
    </row>
    <row r="287" spans="5:16" x14ac:dyDescent="0.15">
      <c r="E287" s="1">
        <v>268</v>
      </c>
      <c r="G287" s="1">
        <v>12</v>
      </c>
      <c r="K287" s="27" t="s">
        <v>207</v>
      </c>
      <c r="L287" s="27" t="s">
        <v>208</v>
      </c>
      <c r="M287" s="28">
        <v>2</v>
      </c>
      <c r="N287" s="29" t="s">
        <v>117</v>
      </c>
      <c r="O287" s="46"/>
      <c r="P287" s="31"/>
    </row>
    <row r="288" spans="5:16" x14ac:dyDescent="0.15">
      <c r="E288" s="1">
        <v>269</v>
      </c>
      <c r="G288" s="1">
        <v>12</v>
      </c>
      <c r="K288" s="27" t="s">
        <v>207</v>
      </c>
      <c r="L288" s="27" t="s">
        <v>258</v>
      </c>
      <c r="M288" s="28">
        <v>1</v>
      </c>
      <c r="N288" s="29" t="s">
        <v>117</v>
      </c>
      <c r="O288" s="46"/>
      <c r="P288" s="31"/>
    </row>
    <row r="289" spans="5:16" x14ac:dyDescent="0.15">
      <c r="E289" s="1">
        <v>270</v>
      </c>
      <c r="G289" s="1">
        <v>12</v>
      </c>
      <c r="K289" s="27" t="s">
        <v>207</v>
      </c>
      <c r="L289" s="27" t="s">
        <v>209</v>
      </c>
      <c r="M289" s="28">
        <v>27</v>
      </c>
      <c r="N289" s="29" t="s">
        <v>117</v>
      </c>
      <c r="O289" s="46"/>
      <c r="P289" s="31"/>
    </row>
    <row r="290" spans="5:16" x14ac:dyDescent="0.15">
      <c r="E290" s="1">
        <v>271</v>
      </c>
      <c r="G290" s="1">
        <v>12</v>
      </c>
      <c r="K290" s="27" t="s">
        <v>218</v>
      </c>
      <c r="L290" s="27" t="s">
        <v>202</v>
      </c>
      <c r="M290" s="28">
        <v>16</v>
      </c>
      <c r="N290" s="29" t="s">
        <v>117</v>
      </c>
      <c r="O290" s="46"/>
      <c r="P290" s="31"/>
    </row>
    <row r="291" spans="5:16" x14ac:dyDescent="0.15">
      <c r="E291" s="1">
        <v>272</v>
      </c>
      <c r="G291" s="1">
        <v>12</v>
      </c>
      <c r="K291" s="27" t="s">
        <v>218</v>
      </c>
      <c r="L291" s="27" t="s">
        <v>215</v>
      </c>
      <c r="M291" s="28">
        <v>9</v>
      </c>
      <c r="N291" s="29" t="s">
        <v>117</v>
      </c>
      <c r="O291" s="46"/>
      <c r="P291" s="31"/>
    </row>
    <row r="292" spans="5:16" x14ac:dyDescent="0.15">
      <c r="E292" s="1">
        <v>273</v>
      </c>
      <c r="G292" s="1">
        <v>12</v>
      </c>
      <c r="K292" s="27" t="s">
        <v>218</v>
      </c>
      <c r="L292" s="27" t="s">
        <v>216</v>
      </c>
      <c r="M292" s="28">
        <v>9</v>
      </c>
      <c r="N292" s="29" t="s">
        <v>117</v>
      </c>
      <c r="O292" s="46"/>
      <c r="P292" s="31"/>
    </row>
    <row r="293" spans="5:16" x14ac:dyDescent="0.15">
      <c r="E293" s="1">
        <v>274</v>
      </c>
      <c r="G293" s="1">
        <v>12</v>
      </c>
      <c r="K293" s="27" t="s">
        <v>214</v>
      </c>
      <c r="L293" s="27" t="s">
        <v>259</v>
      </c>
      <c r="M293" s="28">
        <v>1</v>
      </c>
      <c r="N293" s="29" t="s">
        <v>117</v>
      </c>
      <c r="O293" s="46"/>
      <c r="P293" s="31"/>
    </row>
    <row r="294" spans="5:16" x14ac:dyDescent="0.15">
      <c r="E294" s="1">
        <v>275</v>
      </c>
      <c r="G294" s="1">
        <v>12</v>
      </c>
      <c r="K294" s="27" t="s">
        <v>214</v>
      </c>
      <c r="L294" s="27" t="s">
        <v>260</v>
      </c>
      <c r="M294" s="28">
        <v>1</v>
      </c>
      <c r="N294" s="29" t="s">
        <v>117</v>
      </c>
      <c r="O294" s="46"/>
      <c r="P294" s="31"/>
    </row>
    <row r="295" spans="5:16" x14ac:dyDescent="0.15">
      <c r="E295" s="1">
        <v>276</v>
      </c>
      <c r="G295" s="1">
        <v>12</v>
      </c>
      <c r="K295" s="27" t="s">
        <v>214</v>
      </c>
      <c r="L295" s="27" t="s">
        <v>202</v>
      </c>
      <c r="M295" s="28">
        <v>9</v>
      </c>
      <c r="N295" s="29" t="s">
        <v>117</v>
      </c>
      <c r="O295" s="46"/>
      <c r="P295" s="31"/>
    </row>
    <row r="296" spans="5:16" x14ac:dyDescent="0.15">
      <c r="E296" s="1">
        <v>277</v>
      </c>
      <c r="G296" s="1">
        <v>12</v>
      </c>
      <c r="K296" s="27" t="s">
        <v>214</v>
      </c>
      <c r="L296" s="27" t="s">
        <v>215</v>
      </c>
      <c r="M296" s="28">
        <v>3</v>
      </c>
      <c r="N296" s="29" t="s">
        <v>117</v>
      </c>
      <c r="O296" s="46"/>
      <c r="P296" s="31"/>
    </row>
    <row r="297" spans="5:16" x14ac:dyDescent="0.15">
      <c r="E297" s="1">
        <v>278</v>
      </c>
      <c r="G297" s="1">
        <v>12</v>
      </c>
      <c r="K297" s="27" t="s">
        <v>214</v>
      </c>
      <c r="L297" s="27" t="s">
        <v>216</v>
      </c>
      <c r="M297" s="28">
        <v>5</v>
      </c>
      <c r="N297" s="29" t="s">
        <v>117</v>
      </c>
      <c r="O297" s="46"/>
      <c r="P297" s="31"/>
    </row>
    <row r="298" spans="5:16" x14ac:dyDescent="0.15">
      <c r="E298" s="1">
        <v>279</v>
      </c>
      <c r="G298" s="1">
        <v>12</v>
      </c>
      <c r="K298" s="27" t="s">
        <v>214</v>
      </c>
      <c r="L298" s="27" t="s">
        <v>261</v>
      </c>
      <c r="M298" s="28">
        <v>2</v>
      </c>
      <c r="N298" s="29" t="s">
        <v>117</v>
      </c>
      <c r="O298" s="46"/>
      <c r="P298" s="31"/>
    </row>
    <row r="299" spans="5:16" x14ac:dyDescent="0.15">
      <c r="E299" s="1">
        <v>280</v>
      </c>
      <c r="G299" s="1">
        <v>12</v>
      </c>
      <c r="K299" s="27" t="s">
        <v>214</v>
      </c>
      <c r="L299" s="27" t="s">
        <v>220</v>
      </c>
      <c r="M299" s="28">
        <v>2</v>
      </c>
      <c r="N299" s="29" t="s">
        <v>117</v>
      </c>
      <c r="O299" s="46"/>
      <c r="P299" s="31"/>
    </row>
    <row r="300" spans="5:16" x14ac:dyDescent="0.15">
      <c r="E300" s="1">
        <v>281</v>
      </c>
      <c r="G300" s="1">
        <v>12</v>
      </c>
      <c r="K300" s="27" t="s">
        <v>214</v>
      </c>
      <c r="L300" s="27" t="s">
        <v>221</v>
      </c>
      <c r="M300" s="28">
        <v>2</v>
      </c>
      <c r="N300" s="29" t="s">
        <v>117</v>
      </c>
      <c r="O300" s="46"/>
      <c r="P300" s="31"/>
    </row>
    <row r="301" spans="5:16" x14ac:dyDescent="0.15">
      <c r="E301" s="1">
        <v>282</v>
      </c>
      <c r="G301" s="1">
        <v>12</v>
      </c>
      <c r="K301" s="27" t="s">
        <v>248</v>
      </c>
      <c r="L301" s="27" t="s">
        <v>249</v>
      </c>
      <c r="M301" s="28">
        <v>1</v>
      </c>
      <c r="N301" s="29" t="s">
        <v>117</v>
      </c>
      <c r="O301" s="46"/>
      <c r="P301" s="31"/>
    </row>
    <row r="302" spans="5:16" x14ac:dyDescent="0.15">
      <c r="E302" s="1">
        <v>283</v>
      </c>
      <c r="G302" s="1">
        <v>12</v>
      </c>
      <c r="K302" s="27" t="s">
        <v>179</v>
      </c>
      <c r="L302" s="27" t="s">
        <v>180</v>
      </c>
      <c r="M302" s="28">
        <v>1</v>
      </c>
      <c r="N302" s="29" t="s">
        <v>117</v>
      </c>
      <c r="O302" s="46"/>
      <c r="P302" s="31"/>
    </row>
    <row r="303" spans="5:16" ht="40.5" x14ac:dyDescent="0.15">
      <c r="E303" s="1">
        <v>284</v>
      </c>
      <c r="G303" s="1">
        <v>12</v>
      </c>
      <c r="K303" s="27" t="s">
        <v>262</v>
      </c>
      <c r="L303" s="27" t="s">
        <v>263</v>
      </c>
      <c r="M303" s="28">
        <v>0.2</v>
      </c>
      <c r="N303" s="29" t="s">
        <v>89</v>
      </c>
      <c r="O303" s="46"/>
      <c r="P303" s="31"/>
    </row>
    <row r="304" spans="5:16" ht="40.5" x14ac:dyDescent="0.15">
      <c r="E304" s="1">
        <v>285</v>
      </c>
      <c r="G304" s="1">
        <v>12</v>
      </c>
      <c r="K304" s="27" t="s">
        <v>187</v>
      </c>
      <c r="L304" s="27" t="s">
        <v>264</v>
      </c>
      <c r="M304" s="28">
        <v>0.4</v>
      </c>
      <c r="N304" s="29" t="s">
        <v>89</v>
      </c>
      <c r="O304" s="46"/>
      <c r="P304" s="31"/>
    </row>
    <row r="305" spans="5:16" ht="40.5" x14ac:dyDescent="0.15">
      <c r="E305" s="1">
        <v>286</v>
      </c>
      <c r="G305" s="1">
        <v>12</v>
      </c>
      <c r="K305" s="27" t="s">
        <v>191</v>
      </c>
      <c r="L305" s="27" t="s">
        <v>265</v>
      </c>
      <c r="M305" s="28">
        <v>0.2</v>
      </c>
      <c r="N305" s="29" t="s">
        <v>89</v>
      </c>
      <c r="O305" s="46"/>
      <c r="P305" s="31"/>
    </row>
    <row r="306" spans="5:16" ht="27" x14ac:dyDescent="0.15">
      <c r="E306" s="1">
        <v>287</v>
      </c>
      <c r="G306" s="1">
        <v>12</v>
      </c>
      <c r="K306" s="27" t="s">
        <v>266</v>
      </c>
      <c r="L306" s="27" t="s">
        <v>267</v>
      </c>
      <c r="M306" s="28">
        <v>4</v>
      </c>
      <c r="N306" s="29" t="s">
        <v>89</v>
      </c>
      <c r="O306" s="46"/>
      <c r="P306" s="31"/>
    </row>
    <row r="307" spans="5:16" ht="27" x14ac:dyDescent="0.15">
      <c r="E307" s="1">
        <v>288</v>
      </c>
      <c r="G307" s="1">
        <v>12</v>
      </c>
      <c r="K307" s="27" t="s">
        <v>193</v>
      </c>
      <c r="L307" s="27" t="s">
        <v>194</v>
      </c>
      <c r="M307" s="28">
        <v>15.8</v>
      </c>
      <c r="N307" s="29" t="s">
        <v>89</v>
      </c>
      <c r="O307" s="46"/>
      <c r="P307" s="31"/>
    </row>
    <row r="308" spans="5:16" ht="27" x14ac:dyDescent="0.15">
      <c r="E308" s="1">
        <v>289</v>
      </c>
      <c r="G308" s="1">
        <v>12</v>
      </c>
      <c r="K308" s="27" t="s">
        <v>195</v>
      </c>
      <c r="L308" s="27" t="s">
        <v>196</v>
      </c>
      <c r="M308" s="28">
        <v>0.7</v>
      </c>
      <c r="N308" s="29" t="s">
        <v>89</v>
      </c>
      <c r="O308" s="46"/>
      <c r="P308" s="31"/>
    </row>
    <row r="309" spans="5:16" ht="27" x14ac:dyDescent="0.15">
      <c r="E309" s="1">
        <v>290</v>
      </c>
      <c r="G309" s="1">
        <v>12</v>
      </c>
      <c r="K309" s="27" t="s">
        <v>197</v>
      </c>
      <c r="L309" s="27" t="s">
        <v>198</v>
      </c>
      <c r="M309" s="28">
        <v>7.1</v>
      </c>
      <c r="N309" s="29" t="s">
        <v>89</v>
      </c>
      <c r="O309" s="46"/>
      <c r="P309" s="31"/>
    </row>
    <row r="310" spans="5:16" x14ac:dyDescent="0.15">
      <c r="E310" s="1">
        <v>291</v>
      </c>
      <c r="G310" s="1">
        <v>12</v>
      </c>
      <c r="K310" s="27" t="s">
        <v>218</v>
      </c>
      <c r="L310" s="27" t="s">
        <v>268</v>
      </c>
      <c r="M310" s="28">
        <v>3</v>
      </c>
      <c r="N310" s="29" t="s">
        <v>117</v>
      </c>
      <c r="O310" s="46"/>
      <c r="P310" s="31"/>
    </row>
    <row r="311" spans="5:16" x14ac:dyDescent="0.15">
      <c r="E311" s="1">
        <v>292</v>
      </c>
      <c r="G311" s="1">
        <v>12</v>
      </c>
      <c r="K311" s="27" t="s">
        <v>218</v>
      </c>
      <c r="L311" s="27" t="s">
        <v>202</v>
      </c>
      <c r="M311" s="28">
        <v>9</v>
      </c>
      <c r="N311" s="29" t="s">
        <v>117</v>
      </c>
      <c r="O311" s="46"/>
      <c r="P311" s="31"/>
    </row>
    <row r="312" spans="5:16" x14ac:dyDescent="0.15">
      <c r="E312" s="1">
        <v>293</v>
      </c>
      <c r="G312" s="1">
        <v>12</v>
      </c>
      <c r="K312" s="27" t="s">
        <v>218</v>
      </c>
      <c r="L312" s="27" t="s">
        <v>216</v>
      </c>
      <c r="M312" s="28">
        <v>5</v>
      </c>
      <c r="N312" s="29" t="s">
        <v>117</v>
      </c>
      <c r="O312" s="46"/>
      <c r="P312" s="31"/>
    </row>
    <row r="313" spans="5:16" x14ac:dyDescent="0.15">
      <c r="E313" s="1">
        <v>294</v>
      </c>
      <c r="G313" s="1">
        <v>12</v>
      </c>
      <c r="K313" s="27" t="s">
        <v>214</v>
      </c>
      <c r="L313" s="27" t="s">
        <v>268</v>
      </c>
      <c r="M313" s="28">
        <v>1</v>
      </c>
      <c r="N313" s="29" t="s">
        <v>117</v>
      </c>
      <c r="O313" s="46"/>
      <c r="P313" s="31"/>
    </row>
    <row r="314" spans="5:16" x14ac:dyDescent="0.15">
      <c r="E314" s="1">
        <v>295</v>
      </c>
      <c r="G314" s="1">
        <v>12</v>
      </c>
      <c r="K314" s="27" t="s">
        <v>214</v>
      </c>
      <c r="L314" s="27" t="s">
        <v>202</v>
      </c>
      <c r="M314" s="28">
        <v>6</v>
      </c>
      <c r="N314" s="29" t="s">
        <v>117</v>
      </c>
      <c r="O314" s="46"/>
      <c r="P314" s="31"/>
    </row>
    <row r="315" spans="5:16" x14ac:dyDescent="0.15">
      <c r="E315" s="1">
        <v>296</v>
      </c>
      <c r="G315" s="1">
        <v>12</v>
      </c>
      <c r="K315" s="27" t="s">
        <v>214</v>
      </c>
      <c r="L315" s="27" t="s">
        <v>215</v>
      </c>
      <c r="M315" s="28">
        <v>2</v>
      </c>
      <c r="N315" s="29" t="s">
        <v>117</v>
      </c>
      <c r="O315" s="46"/>
      <c r="P315" s="31"/>
    </row>
    <row r="316" spans="5:16" x14ac:dyDescent="0.15">
      <c r="E316" s="1">
        <v>297</v>
      </c>
      <c r="G316" s="1">
        <v>12</v>
      </c>
      <c r="K316" s="27" t="s">
        <v>214</v>
      </c>
      <c r="L316" s="27" t="s">
        <v>216</v>
      </c>
      <c r="M316" s="28">
        <v>1</v>
      </c>
      <c r="N316" s="29" t="s">
        <v>117</v>
      </c>
      <c r="O316" s="46"/>
      <c r="P316" s="31"/>
    </row>
    <row r="317" spans="5:16" x14ac:dyDescent="0.15">
      <c r="E317" s="1">
        <v>298</v>
      </c>
      <c r="G317" s="1">
        <v>12</v>
      </c>
      <c r="K317" s="27" t="s">
        <v>214</v>
      </c>
      <c r="L317" s="27" t="s">
        <v>269</v>
      </c>
      <c r="M317" s="28">
        <v>1</v>
      </c>
      <c r="N317" s="29" t="s">
        <v>117</v>
      </c>
      <c r="O317" s="46"/>
      <c r="P317" s="31"/>
    </row>
    <row r="318" spans="5:16" x14ac:dyDescent="0.15">
      <c r="E318" s="1">
        <v>299</v>
      </c>
      <c r="G318" s="1">
        <v>12</v>
      </c>
      <c r="K318" s="27" t="s">
        <v>214</v>
      </c>
      <c r="L318" s="27" t="s">
        <v>220</v>
      </c>
      <c r="M318" s="28">
        <v>2</v>
      </c>
      <c r="N318" s="29" t="s">
        <v>117</v>
      </c>
      <c r="O318" s="46"/>
      <c r="P318" s="31"/>
    </row>
    <row r="319" spans="5:16" x14ac:dyDescent="0.15">
      <c r="E319" s="1">
        <v>300</v>
      </c>
      <c r="G319" s="1">
        <v>12</v>
      </c>
      <c r="K319" s="27" t="s">
        <v>214</v>
      </c>
      <c r="L319" s="27" t="s">
        <v>222</v>
      </c>
      <c r="M319" s="28">
        <v>1</v>
      </c>
      <c r="N319" s="29" t="s">
        <v>117</v>
      </c>
      <c r="O319" s="46"/>
      <c r="P319" s="31"/>
    </row>
    <row r="320" spans="5:16" x14ac:dyDescent="0.15">
      <c r="E320" s="1">
        <v>301</v>
      </c>
      <c r="G320" s="1">
        <v>12</v>
      </c>
      <c r="K320" s="27" t="s">
        <v>270</v>
      </c>
      <c r="L320" s="27" t="s">
        <v>271</v>
      </c>
      <c r="M320" s="28">
        <v>1</v>
      </c>
      <c r="N320" s="29" t="s">
        <v>117</v>
      </c>
      <c r="O320" s="46"/>
      <c r="P320" s="31"/>
    </row>
    <row r="321" spans="5:16" x14ac:dyDescent="0.15">
      <c r="E321" s="1">
        <v>302</v>
      </c>
      <c r="G321" s="1">
        <v>12</v>
      </c>
      <c r="K321" s="27" t="s">
        <v>270</v>
      </c>
      <c r="L321" s="27" t="s">
        <v>272</v>
      </c>
      <c r="M321" s="28">
        <v>2</v>
      </c>
      <c r="N321" s="29" t="s">
        <v>117</v>
      </c>
      <c r="O321" s="46"/>
      <c r="P321" s="31"/>
    </row>
    <row r="322" spans="5:16" x14ac:dyDescent="0.15">
      <c r="E322" s="1">
        <v>303</v>
      </c>
      <c r="G322" s="1">
        <v>12</v>
      </c>
      <c r="K322" s="27" t="s">
        <v>270</v>
      </c>
      <c r="L322" s="27" t="s">
        <v>273</v>
      </c>
      <c r="M322" s="28">
        <v>1</v>
      </c>
      <c r="N322" s="29" t="s">
        <v>117</v>
      </c>
      <c r="O322" s="46"/>
      <c r="P322" s="31"/>
    </row>
    <row r="323" spans="5:16" x14ac:dyDescent="0.15">
      <c r="E323" s="1">
        <v>304</v>
      </c>
      <c r="G323" s="1">
        <v>12</v>
      </c>
      <c r="K323" s="27" t="s">
        <v>231</v>
      </c>
      <c r="L323" s="27" t="s">
        <v>232</v>
      </c>
      <c r="M323" s="28">
        <v>1</v>
      </c>
      <c r="N323" s="29" t="s">
        <v>117</v>
      </c>
      <c r="O323" s="46"/>
      <c r="P323" s="31"/>
    </row>
    <row r="324" spans="5:16" x14ac:dyDescent="0.15">
      <c r="E324" s="1">
        <v>305</v>
      </c>
      <c r="G324" s="1">
        <v>12</v>
      </c>
      <c r="K324" s="27" t="s">
        <v>233</v>
      </c>
      <c r="L324" s="27" t="s">
        <v>234</v>
      </c>
      <c r="M324" s="28">
        <v>1</v>
      </c>
      <c r="N324" s="29" t="s">
        <v>117</v>
      </c>
      <c r="O324" s="46"/>
      <c r="P324" s="31"/>
    </row>
    <row r="325" spans="5:16" x14ac:dyDescent="0.15">
      <c r="E325" s="1">
        <v>306</v>
      </c>
      <c r="G325" s="1">
        <v>12</v>
      </c>
      <c r="K325" s="27" t="s">
        <v>235</v>
      </c>
      <c r="L325" s="27" t="s">
        <v>236</v>
      </c>
      <c r="M325" s="28">
        <v>1</v>
      </c>
      <c r="N325" s="29" t="s">
        <v>117</v>
      </c>
      <c r="O325" s="46"/>
      <c r="P325" s="31"/>
    </row>
    <row r="326" spans="5:16" x14ac:dyDescent="0.15">
      <c r="E326" s="1">
        <v>307</v>
      </c>
      <c r="G326" s="1">
        <v>12</v>
      </c>
      <c r="K326" s="27" t="s">
        <v>237</v>
      </c>
      <c r="L326" s="27" t="s">
        <v>238</v>
      </c>
      <c r="M326" s="28">
        <v>1</v>
      </c>
      <c r="N326" s="29" t="s">
        <v>117</v>
      </c>
      <c r="O326" s="46"/>
      <c r="P326" s="31"/>
    </row>
    <row r="327" spans="5:16" x14ac:dyDescent="0.15">
      <c r="E327" s="1">
        <v>308</v>
      </c>
      <c r="G327" s="1">
        <v>10</v>
      </c>
      <c r="K327" s="27" t="s">
        <v>274</v>
      </c>
      <c r="L327" s="27" t="s">
        <v>84</v>
      </c>
      <c r="M327" s="28">
        <v>1</v>
      </c>
      <c r="N327" s="29" t="s">
        <v>45</v>
      </c>
      <c r="O327" s="30">
        <f>+O328+O330+O341+O348+O354+O377</f>
        <v>0</v>
      </c>
      <c r="P327" s="31"/>
    </row>
    <row r="328" spans="5:16" x14ac:dyDescent="0.15">
      <c r="E328" s="1">
        <v>309</v>
      </c>
      <c r="G328" s="1">
        <v>11</v>
      </c>
      <c r="K328" s="27" t="s">
        <v>93</v>
      </c>
      <c r="L328" s="27" t="s">
        <v>43</v>
      </c>
      <c r="M328" s="28">
        <v>1</v>
      </c>
      <c r="N328" s="29" t="s">
        <v>45</v>
      </c>
      <c r="O328" s="30">
        <f>+O329</f>
        <v>0</v>
      </c>
      <c r="P328" s="31"/>
    </row>
    <row r="329" spans="5:16" x14ac:dyDescent="0.15">
      <c r="E329" s="1">
        <v>310</v>
      </c>
      <c r="G329" s="1">
        <v>12</v>
      </c>
      <c r="K329" s="27" t="s">
        <v>94</v>
      </c>
      <c r="L329" s="27" t="s">
        <v>95</v>
      </c>
      <c r="M329" s="28">
        <v>1</v>
      </c>
      <c r="N329" s="29" t="s">
        <v>45</v>
      </c>
      <c r="O329" s="46"/>
      <c r="P329" s="31"/>
    </row>
    <row r="330" spans="5:16" x14ac:dyDescent="0.15">
      <c r="E330" s="1">
        <v>311</v>
      </c>
      <c r="G330" s="1">
        <v>11</v>
      </c>
      <c r="K330" s="27" t="s">
        <v>96</v>
      </c>
      <c r="L330" s="27" t="s">
        <v>43</v>
      </c>
      <c r="M330" s="28">
        <v>1</v>
      </c>
      <c r="N330" s="29" t="s">
        <v>45</v>
      </c>
      <c r="O330" s="30">
        <f>+O331+O332+O333+O334+O335+O336+O337+O338+O339+O340</f>
        <v>0</v>
      </c>
      <c r="P330" s="31"/>
    </row>
    <row r="331" spans="5:16" x14ac:dyDescent="0.15">
      <c r="E331" s="1">
        <v>312</v>
      </c>
      <c r="G331" s="1">
        <v>12</v>
      </c>
      <c r="K331" s="27" t="s">
        <v>97</v>
      </c>
      <c r="L331" s="27" t="s">
        <v>98</v>
      </c>
      <c r="M331" s="28">
        <v>29.3</v>
      </c>
      <c r="N331" s="29" t="s">
        <v>89</v>
      </c>
      <c r="O331" s="46"/>
      <c r="P331" s="31"/>
    </row>
    <row r="332" spans="5:16" x14ac:dyDescent="0.15">
      <c r="E332" s="1">
        <v>313</v>
      </c>
      <c r="G332" s="1">
        <v>12</v>
      </c>
      <c r="K332" s="27" t="s">
        <v>99</v>
      </c>
      <c r="L332" s="27" t="s">
        <v>100</v>
      </c>
      <c r="M332" s="28">
        <v>2.2999999999999998</v>
      </c>
      <c r="N332" s="29" t="s">
        <v>89</v>
      </c>
      <c r="O332" s="46"/>
      <c r="P332" s="31"/>
    </row>
    <row r="333" spans="5:16" x14ac:dyDescent="0.15">
      <c r="E333" s="1">
        <v>314</v>
      </c>
      <c r="G333" s="1">
        <v>12</v>
      </c>
      <c r="K333" s="27" t="s">
        <v>97</v>
      </c>
      <c r="L333" s="27" t="s">
        <v>101</v>
      </c>
      <c r="M333" s="28">
        <v>0.5</v>
      </c>
      <c r="N333" s="29" t="s">
        <v>89</v>
      </c>
      <c r="O333" s="46"/>
      <c r="P333" s="31"/>
    </row>
    <row r="334" spans="5:16" x14ac:dyDescent="0.15">
      <c r="E334" s="1">
        <v>315</v>
      </c>
      <c r="G334" s="1">
        <v>12</v>
      </c>
      <c r="K334" s="27" t="s">
        <v>102</v>
      </c>
      <c r="L334" s="27" t="s">
        <v>103</v>
      </c>
      <c r="M334" s="28">
        <v>0.5</v>
      </c>
      <c r="N334" s="29" t="s">
        <v>89</v>
      </c>
      <c r="O334" s="46"/>
      <c r="P334" s="31"/>
    </row>
    <row r="335" spans="5:16" x14ac:dyDescent="0.15">
      <c r="E335" s="1">
        <v>316</v>
      </c>
      <c r="G335" s="1">
        <v>12</v>
      </c>
      <c r="K335" s="27" t="s">
        <v>97</v>
      </c>
      <c r="L335" s="27" t="s">
        <v>104</v>
      </c>
      <c r="M335" s="28">
        <v>1.5</v>
      </c>
      <c r="N335" s="29" t="s">
        <v>89</v>
      </c>
      <c r="O335" s="46"/>
      <c r="P335" s="31"/>
    </row>
    <row r="336" spans="5:16" x14ac:dyDescent="0.15">
      <c r="E336" s="1">
        <v>317</v>
      </c>
      <c r="G336" s="1">
        <v>12</v>
      </c>
      <c r="K336" s="27" t="s">
        <v>105</v>
      </c>
      <c r="L336" s="27" t="s">
        <v>106</v>
      </c>
      <c r="M336" s="28">
        <v>1</v>
      </c>
      <c r="N336" s="29" t="s">
        <v>89</v>
      </c>
      <c r="O336" s="46"/>
      <c r="P336" s="31"/>
    </row>
    <row r="337" spans="5:16" x14ac:dyDescent="0.15">
      <c r="E337" s="1">
        <v>318</v>
      </c>
      <c r="G337" s="1">
        <v>12</v>
      </c>
      <c r="K337" s="27" t="s">
        <v>99</v>
      </c>
      <c r="L337" s="27" t="s">
        <v>107</v>
      </c>
      <c r="M337" s="28">
        <v>0.7</v>
      </c>
      <c r="N337" s="29" t="s">
        <v>89</v>
      </c>
      <c r="O337" s="46"/>
      <c r="P337" s="31"/>
    </row>
    <row r="338" spans="5:16" x14ac:dyDescent="0.15">
      <c r="E338" s="1">
        <v>319</v>
      </c>
      <c r="G338" s="1">
        <v>12</v>
      </c>
      <c r="K338" s="27" t="s">
        <v>99</v>
      </c>
      <c r="L338" s="27" t="s">
        <v>111</v>
      </c>
      <c r="M338" s="28">
        <v>1.1000000000000001</v>
      </c>
      <c r="N338" s="29" t="s">
        <v>89</v>
      </c>
      <c r="O338" s="46"/>
      <c r="P338" s="31"/>
    </row>
    <row r="339" spans="5:16" x14ac:dyDescent="0.15">
      <c r="E339" s="1">
        <v>320</v>
      </c>
      <c r="G339" s="1">
        <v>12</v>
      </c>
      <c r="K339" s="27" t="s">
        <v>97</v>
      </c>
      <c r="L339" s="27" t="s">
        <v>108</v>
      </c>
      <c r="M339" s="28">
        <v>4.5999999999999996</v>
      </c>
      <c r="N339" s="29" t="s">
        <v>89</v>
      </c>
      <c r="O339" s="46"/>
      <c r="P339" s="31"/>
    </row>
    <row r="340" spans="5:16" x14ac:dyDescent="0.15">
      <c r="E340" s="1">
        <v>321</v>
      </c>
      <c r="G340" s="1">
        <v>12</v>
      </c>
      <c r="K340" s="27" t="s">
        <v>109</v>
      </c>
      <c r="L340" s="27" t="s">
        <v>110</v>
      </c>
      <c r="M340" s="28">
        <v>2.5</v>
      </c>
      <c r="N340" s="29" t="s">
        <v>89</v>
      </c>
      <c r="O340" s="46"/>
      <c r="P340" s="31"/>
    </row>
    <row r="341" spans="5:16" x14ac:dyDescent="0.15">
      <c r="E341" s="1">
        <v>322</v>
      </c>
      <c r="G341" s="1">
        <v>11</v>
      </c>
      <c r="K341" s="27" t="s">
        <v>114</v>
      </c>
      <c r="L341" s="27" t="s">
        <v>43</v>
      </c>
      <c r="M341" s="28">
        <v>1</v>
      </c>
      <c r="N341" s="29" t="s">
        <v>45</v>
      </c>
      <c r="O341" s="30">
        <f>+O342+O343+O344+O345+O346+O347</f>
        <v>0</v>
      </c>
      <c r="P341" s="31"/>
    </row>
    <row r="342" spans="5:16" x14ac:dyDescent="0.15">
      <c r="E342" s="1">
        <v>323</v>
      </c>
      <c r="G342" s="1">
        <v>12</v>
      </c>
      <c r="K342" s="27" t="s">
        <v>115</v>
      </c>
      <c r="L342" s="27" t="s">
        <v>116</v>
      </c>
      <c r="M342" s="28">
        <v>2</v>
      </c>
      <c r="N342" s="29" t="s">
        <v>117</v>
      </c>
      <c r="O342" s="46"/>
      <c r="P342" s="31"/>
    </row>
    <row r="343" spans="5:16" x14ac:dyDescent="0.15">
      <c r="E343" s="1">
        <v>324</v>
      </c>
      <c r="G343" s="1">
        <v>12</v>
      </c>
      <c r="K343" s="27" t="s">
        <v>118</v>
      </c>
      <c r="L343" s="27" t="s">
        <v>116</v>
      </c>
      <c r="M343" s="28">
        <v>1</v>
      </c>
      <c r="N343" s="29" t="s">
        <v>89</v>
      </c>
      <c r="O343" s="46"/>
      <c r="P343" s="31"/>
    </row>
    <row r="344" spans="5:16" x14ac:dyDescent="0.15">
      <c r="E344" s="1">
        <v>325</v>
      </c>
      <c r="G344" s="1">
        <v>12</v>
      </c>
      <c r="K344" s="27" t="s">
        <v>119</v>
      </c>
      <c r="L344" s="27" t="s">
        <v>116</v>
      </c>
      <c r="M344" s="28">
        <v>28.3</v>
      </c>
      <c r="N344" s="29" t="s">
        <v>89</v>
      </c>
      <c r="O344" s="46"/>
      <c r="P344" s="31"/>
    </row>
    <row r="345" spans="5:16" x14ac:dyDescent="0.15">
      <c r="E345" s="1">
        <v>326</v>
      </c>
      <c r="G345" s="1">
        <v>12</v>
      </c>
      <c r="K345" s="27" t="s">
        <v>120</v>
      </c>
      <c r="L345" s="27" t="s">
        <v>116</v>
      </c>
      <c r="M345" s="28">
        <v>2.2999999999999998</v>
      </c>
      <c r="N345" s="29" t="s">
        <v>89</v>
      </c>
      <c r="O345" s="46"/>
      <c r="P345" s="31"/>
    </row>
    <row r="346" spans="5:16" x14ac:dyDescent="0.15">
      <c r="E346" s="1">
        <v>327</v>
      </c>
      <c r="G346" s="1">
        <v>12</v>
      </c>
      <c r="K346" s="27" t="s">
        <v>275</v>
      </c>
      <c r="L346" s="27" t="s">
        <v>116</v>
      </c>
      <c r="M346" s="28">
        <v>1</v>
      </c>
      <c r="N346" s="29" t="s">
        <v>117</v>
      </c>
      <c r="O346" s="46"/>
      <c r="P346" s="31"/>
    </row>
    <row r="347" spans="5:16" x14ac:dyDescent="0.15">
      <c r="E347" s="1">
        <v>328</v>
      </c>
      <c r="G347" s="1">
        <v>12</v>
      </c>
      <c r="K347" s="27" t="s">
        <v>120</v>
      </c>
      <c r="L347" s="27" t="s">
        <v>123</v>
      </c>
      <c r="M347" s="28">
        <v>5.7</v>
      </c>
      <c r="N347" s="29" t="s">
        <v>89</v>
      </c>
      <c r="O347" s="46"/>
      <c r="P347" s="31"/>
    </row>
    <row r="348" spans="5:16" x14ac:dyDescent="0.15">
      <c r="E348" s="1">
        <v>329</v>
      </c>
      <c r="G348" s="1">
        <v>11</v>
      </c>
      <c r="K348" s="27" t="s">
        <v>124</v>
      </c>
      <c r="L348" s="27" t="s">
        <v>43</v>
      </c>
      <c r="M348" s="28">
        <v>1</v>
      </c>
      <c r="N348" s="29" t="s">
        <v>45</v>
      </c>
      <c r="O348" s="30">
        <f>+O349+O350+O351+O352+O353</f>
        <v>0</v>
      </c>
      <c r="P348" s="31"/>
    </row>
    <row r="349" spans="5:16" ht="27" x14ac:dyDescent="0.15">
      <c r="E349" s="1">
        <v>330</v>
      </c>
      <c r="G349" s="1">
        <v>12</v>
      </c>
      <c r="K349" s="27" t="s">
        <v>125</v>
      </c>
      <c r="L349" s="27" t="s">
        <v>126</v>
      </c>
      <c r="M349" s="28">
        <v>1</v>
      </c>
      <c r="N349" s="29" t="s">
        <v>127</v>
      </c>
      <c r="O349" s="46"/>
      <c r="P349" s="31"/>
    </row>
    <row r="350" spans="5:16" ht="27" x14ac:dyDescent="0.15">
      <c r="E350" s="1">
        <v>331</v>
      </c>
      <c r="G350" s="1">
        <v>12</v>
      </c>
      <c r="K350" s="27" t="s">
        <v>128</v>
      </c>
      <c r="L350" s="27" t="s">
        <v>129</v>
      </c>
      <c r="M350" s="28">
        <v>1</v>
      </c>
      <c r="N350" s="29" t="s">
        <v>127</v>
      </c>
      <c r="O350" s="46"/>
      <c r="P350" s="31"/>
    </row>
    <row r="351" spans="5:16" ht="27" x14ac:dyDescent="0.15">
      <c r="E351" s="1">
        <v>332</v>
      </c>
      <c r="G351" s="1">
        <v>12</v>
      </c>
      <c r="K351" s="27" t="s">
        <v>130</v>
      </c>
      <c r="L351" s="27" t="s">
        <v>131</v>
      </c>
      <c r="M351" s="28">
        <v>1</v>
      </c>
      <c r="N351" s="29" t="s">
        <v>53</v>
      </c>
      <c r="O351" s="46"/>
      <c r="P351" s="31"/>
    </row>
    <row r="352" spans="5:16" ht="27" x14ac:dyDescent="0.15">
      <c r="E352" s="1">
        <v>333</v>
      </c>
      <c r="G352" s="1">
        <v>12</v>
      </c>
      <c r="K352" s="27" t="s">
        <v>132</v>
      </c>
      <c r="L352" s="27" t="s">
        <v>131</v>
      </c>
      <c r="M352" s="28">
        <v>1</v>
      </c>
      <c r="N352" s="29" t="s">
        <v>53</v>
      </c>
      <c r="O352" s="46"/>
      <c r="P352" s="31"/>
    </row>
    <row r="353" spans="5:16" x14ac:dyDescent="0.15">
      <c r="E353" s="1">
        <v>334</v>
      </c>
      <c r="G353" s="1">
        <v>12</v>
      </c>
      <c r="K353" s="27" t="s">
        <v>133</v>
      </c>
      <c r="L353" s="27" t="s">
        <v>134</v>
      </c>
      <c r="M353" s="28">
        <v>1</v>
      </c>
      <c r="N353" s="29" t="s">
        <v>135</v>
      </c>
      <c r="O353" s="46"/>
      <c r="P353" s="31"/>
    </row>
    <row r="354" spans="5:16" x14ac:dyDescent="0.15">
      <c r="E354" s="1">
        <v>335</v>
      </c>
      <c r="G354" s="1">
        <v>11</v>
      </c>
      <c r="K354" s="27" t="s">
        <v>86</v>
      </c>
      <c r="L354" s="27" t="s">
        <v>43</v>
      </c>
      <c r="M354" s="28">
        <v>1</v>
      </c>
      <c r="N354" s="29" t="s">
        <v>45</v>
      </c>
      <c r="O354" s="30">
        <f>+O355+O356+O357+O358+O359+O360+O361+O362+O363+O364+O365+O366+O367+O368+O369+O370+O371+O372+O373+O374+O375+O376</f>
        <v>0</v>
      </c>
      <c r="P354" s="31"/>
    </row>
    <row r="355" spans="5:16" ht="27" x14ac:dyDescent="0.15">
      <c r="E355" s="1">
        <v>336</v>
      </c>
      <c r="G355" s="1">
        <v>12</v>
      </c>
      <c r="K355" s="27" t="s">
        <v>246</v>
      </c>
      <c r="L355" s="27" t="s">
        <v>137</v>
      </c>
      <c r="M355" s="28">
        <v>30.7</v>
      </c>
      <c r="N355" s="29" t="s">
        <v>89</v>
      </c>
      <c r="O355" s="46"/>
      <c r="P355" s="31"/>
    </row>
    <row r="356" spans="5:16" ht="27" x14ac:dyDescent="0.15">
      <c r="E356" s="1">
        <v>337</v>
      </c>
      <c r="G356" s="1">
        <v>12</v>
      </c>
      <c r="K356" s="27" t="s">
        <v>138</v>
      </c>
      <c r="L356" s="27" t="s">
        <v>139</v>
      </c>
      <c r="M356" s="28">
        <v>30.7</v>
      </c>
      <c r="N356" s="29" t="s">
        <v>89</v>
      </c>
      <c r="O356" s="46"/>
      <c r="P356" s="31"/>
    </row>
    <row r="357" spans="5:16" ht="27" x14ac:dyDescent="0.15">
      <c r="E357" s="1">
        <v>338</v>
      </c>
      <c r="G357" s="1">
        <v>12</v>
      </c>
      <c r="K357" s="27" t="s">
        <v>145</v>
      </c>
      <c r="L357" s="27" t="s">
        <v>146</v>
      </c>
      <c r="M357" s="28">
        <v>29.7</v>
      </c>
      <c r="N357" s="29" t="s">
        <v>89</v>
      </c>
      <c r="O357" s="46"/>
      <c r="P357" s="31"/>
    </row>
    <row r="358" spans="5:16" ht="27" x14ac:dyDescent="0.15">
      <c r="E358" s="1">
        <v>339</v>
      </c>
      <c r="G358" s="1">
        <v>12</v>
      </c>
      <c r="K358" s="27" t="s">
        <v>112</v>
      </c>
      <c r="L358" s="27" t="s">
        <v>141</v>
      </c>
      <c r="M358" s="28">
        <v>33.700000000000003</v>
      </c>
      <c r="N358" s="29" t="s">
        <v>89</v>
      </c>
      <c r="O358" s="46"/>
      <c r="P358" s="31"/>
    </row>
    <row r="359" spans="5:16" ht="27" x14ac:dyDescent="0.15">
      <c r="E359" s="1">
        <v>340</v>
      </c>
      <c r="G359" s="1">
        <v>12</v>
      </c>
      <c r="K359" s="27" t="s">
        <v>143</v>
      </c>
      <c r="L359" s="27" t="s">
        <v>144</v>
      </c>
      <c r="M359" s="28">
        <v>30.7</v>
      </c>
      <c r="N359" s="29" t="s">
        <v>89</v>
      </c>
      <c r="O359" s="46"/>
      <c r="P359" s="31"/>
    </row>
    <row r="360" spans="5:16" ht="27" x14ac:dyDescent="0.15">
      <c r="E360" s="1">
        <v>341</v>
      </c>
      <c r="G360" s="1">
        <v>12</v>
      </c>
      <c r="K360" s="27" t="s">
        <v>246</v>
      </c>
      <c r="L360" s="27" t="s">
        <v>147</v>
      </c>
      <c r="M360" s="28">
        <v>1.5</v>
      </c>
      <c r="N360" s="29" t="s">
        <v>89</v>
      </c>
      <c r="O360" s="46"/>
      <c r="P360" s="31"/>
    </row>
    <row r="361" spans="5:16" ht="27" x14ac:dyDescent="0.15">
      <c r="E361" s="1">
        <v>342</v>
      </c>
      <c r="G361" s="1">
        <v>12</v>
      </c>
      <c r="K361" s="27" t="s">
        <v>138</v>
      </c>
      <c r="L361" s="27" t="s">
        <v>148</v>
      </c>
      <c r="M361" s="28">
        <v>1.5</v>
      </c>
      <c r="N361" s="29" t="s">
        <v>89</v>
      </c>
      <c r="O361" s="46"/>
      <c r="P361" s="31"/>
    </row>
    <row r="362" spans="5:16" ht="27" x14ac:dyDescent="0.15">
      <c r="E362" s="1">
        <v>343</v>
      </c>
      <c r="G362" s="1">
        <v>12</v>
      </c>
      <c r="K362" s="27" t="s">
        <v>145</v>
      </c>
      <c r="L362" s="27" t="s">
        <v>154</v>
      </c>
      <c r="M362" s="28">
        <v>1.5</v>
      </c>
      <c r="N362" s="29" t="s">
        <v>89</v>
      </c>
      <c r="O362" s="46"/>
      <c r="P362" s="31"/>
    </row>
    <row r="363" spans="5:16" ht="27" x14ac:dyDescent="0.15">
      <c r="E363" s="1">
        <v>344</v>
      </c>
      <c r="G363" s="1">
        <v>12</v>
      </c>
      <c r="K363" s="27" t="s">
        <v>112</v>
      </c>
      <c r="L363" s="27" t="s">
        <v>149</v>
      </c>
      <c r="M363" s="28">
        <v>1.9</v>
      </c>
      <c r="N363" s="29" t="s">
        <v>89</v>
      </c>
      <c r="O363" s="46"/>
      <c r="P363" s="31"/>
    </row>
    <row r="364" spans="5:16" ht="27" x14ac:dyDescent="0.15">
      <c r="E364" s="1">
        <v>345</v>
      </c>
      <c r="G364" s="1">
        <v>12</v>
      </c>
      <c r="K364" s="27" t="s">
        <v>143</v>
      </c>
      <c r="L364" s="27" t="s">
        <v>153</v>
      </c>
      <c r="M364" s="28">
        <v>1.5</v>
      </c>
      <c r="N364" s="29" t="s">
        <v>89</v>
      </c>
      <c r="O364" s="46"/>
      <c r="P364" s="31"/>
    </row>
    <row r="365" spans="5:16" ht="27" x14ac:dyDescent="0.15">
      <c r="E365" s="1">
        <v>346</v>
      </c>
      <c r="G365" s="1">
        <v>12</v>
      </c>
      <c r="K365" s="27" t="s">
        <v>246</v>
      </c>
      <c r="L365" s="27" t="s">
        <v>243</v>
      </c>
      <c r="M365" s="28">
        <v>2</v>
      </c>
      <c r="N365" s="29" t="s">
        <v>89</v>
      </c>
      <c r="O365" s="46"/>
      <c r="P365" s="31"/>
    </row>
    <row r="366" spans="5:16" ht="27" x14ac:dyDescent="0.15">
      <c r="E366" s="1">
        <v>347</v>
      </c>
      <c r="G366" s="1">
        <v>12</v>
      </c>
      <c r="K366" s="27" t="s">
        <v>138</v>
      </c>
      <c r="L366" s="27" t="s">
        <v>244</v>
      </c>
      <c r="M366" s="28">
        <v>1</v>
      </c>
      <c r="N366" s="29" t="s">
        <v>89</v>
      </c>
      <c r="O366" s="46"/>
      <c r="P366" s="31"/>
    </row>
    <row r="367" spans="5:16" ht="27" x14ac:dyDescent="0.15">
      <c r="E367" s="1">
        <v>348</v>
      </c>
      <c r="G367" s="1">
        <v>12</v>
      </c>
      <c r="K367" s="27" t="s">
        <v>145</v>
      </c>
      <c r="L367" s="27" t="s">
        <v>245</v>
      </c>
      <c r="M367" s="28">
        <v>1</v>
      </c>
      <c r="N367" s="29" t="s">
        <v>89</v>
      </c>
      <c r="O367" s="46"/>
      <c r="P367" s="31"/>
    </row>
    <row r="368" spans="5:16" ht="27" x14ac:dyDescent="0.15">
      <c r="E368" s="1">
        <v>349</v>
      </c>
      <c r="G368" s="1">
        <v>12</v>
      </c>
      <c r="K368" s="27" t="s">
        <v>112</v>
      </c>
      <c r="L368" s="27" t="s">
        <v>155</v>
      </c>
      <c r="M368" s="28">
        <v>2.6</v>
      </c>
      <c r="N368" s="29" t="s">
        <v>89</v>
      </c>
      <c r="O368" s="46"/>
      <c r="P368" s="31"/>
    </row>
    <row r="369" spans="5:16" ht="27" x14ac:dyDescent="0.15">
      <c r="E369" s="1">
        <v>350</v>
      </c>
      <c r="G369" s="1">
        <v>12</v>
      </c>
      <c r="K369" s="27" t="s">
        <v>156</v>
      </c>
      <c r="L369" s="27" t="s">
        <v>157</v>
      </c>
      <c r="M369" s="28">
        <v>1</v>
      </c>
      <c r="N369" s="29" t="s">
        <v>89</v>
      </c>
      <c r="O369" s="46"/>
      <c r="P369" s="31"/>
    </row>
    <row r="370" spans="5:16" ht="27" x14ac:dyDescent="0.15">
      <c r="E370" s="1">
        <v>351</v>
      </c>
      <c r="G370" s="1">
        <v>12</v>
      </c>
      <c r="K370" s="27" t="s">
        <v>143</v>
      </c>
      <c r="L370" s="27" t="s">
        <v>159</v>
      </c>
      <c r="M370" s="28">
        <v>2.5</v>
      </c>
      <c r="N370" s="29" t="s">
        <v>89</v>
      </c>
      <c r="O370" s="46"/>
      <c r="P370" s="31"/>
    </row>
    <row r="371" spans="5:16" ht="27" x14ac:dyDescent="0.15">
      <c r="E371" s="1">
        <v>352</v>
      </c>
      <c r="G371" s="1">
        <v>12</v>
      </c>
      <c r="K371" s="27" t="s">
        <v>246</v>
      </c>
      <c r="L371" s="27" t="s">
        <v>137</v>
      </c>
      <c r="M371" s="28">
        <v>10.9</v>
      </c>
      <c r="N371" s="29" t="s">
        <v>89</v>
      </c>
      <c r="O371" s="46"/>
      <c r="P371" s="31"/>
    </row>
    <row r="372" spans="5:16" ht="27" x14ac:dyDescent="0.15">
      <c r="E372" s="1">
        <v>353</v>
      </c>
      <c r="G372" s="1">
        <v>12</v>
      </c>
      <c r="K372" s="27" t="s">
        <v>138</v>
      </c>
      <c r="L372" s="27" t="s">
        <v>139</v>
      </c>
      <c r="M372" s="28">
        <v>3.3</v>
      </c>
      <c r="N372" s="29" t="s">
        <v>89</v>
      </c>
      <c r="O372" s="46"/>
      <c r="P372" s="31"/>
    </row>
    <row r="373" spans="5:16" ht="27" x14ac:dyDescent="0.15">
      <c r="E373" s="1">
        <v>354</v>
      </c>
      <c r="G373" s="1">
        <v>12</v>
      </c>
      <c r="K373" s="27" t="s">
        <v>145</v>
      </c>
      <c r="L373" s="27" t="s">
        <v>146</v>
      </c>
      <c r="M373" s="28">
        <v>3.3</v>
      </c>
      <c r="N373" s="29" t="s">
        <v>89</v>
      </c>
      <c r="O373" s="46"/>
      <c r="P373" s="31"/>
    </row>
    <row r="374" spans="5:16" ht="27" x14ac:dyDescent="0.15">
      <c r="E374" s="1">
        <v>355</v>
      </c>
      <c r="G374" s="1">
        <v>12</v>
      </c>
      <c r="K374" s="27" t="s">
        <v>112</v>
      </c>
      <c r="L374" s="27" t="s">
        <v>141</v>
      </c>
      <c r="M374" s="28">
        <v>6.2</v>
      </c>
      <c r="N374" s="29" t="s">
        <v>89</v>
      </c>
      <c r="O374" s="46"/>
      <c r="P374" s="31"/>
    </row>
    <row r="375" spans="5:16" ht="27" x14ac:dyDescent="0.15">
      <c r="E375" s="1">
        <v>356</v>
      </c>
      <c r="G375" s="1">
        <v>12</v>
      </c>
      <c r="K375" s="27" t="s">
        <v>112</v>
      </c>
      <c r="L375" s="27" t="s">
        <v>160</v>
      </c>
      <c r="M375" s="28">
        <v>4.3</v>
      </c>
      <c r="N375" s="29" t="s">
        <v>89</v>
      </c>
      <c r="O375" s="46"/>
      <c r="P375" s="31"/>
    </row>
    <row r="376" spans="5:16" ht="27" x14ac:dyDescent="0.15">
      <c r="E376" s="1">
        <v>357</v>
      </c>
      <c r="G376" s="1">
        <v>12</v>
      </c>
      <c r="K376" s="27" t="s">
        <v>143</v>
      </c>
      <c r="L376" s="27" t="s">
        <v>144</v>
      </c>
      <c r="M376" s="28">
        <v>6.8</v>
      </c>
      <c r="N376" s="29" t="s">
        <v>89</v>
      </c>
      <c r="O376" s="46"/>
      <c r="P376" s="31"/>
    </row>
    <row r="377" spans="5:16" x14ac:dyDescent="0.15">
      <c r="E377" s="1">
        <v>358</v>
      </c>
      <c r="G377" s="1">
        <v>11</v>
      </c>
      <c r="K377" s="27" t="s">
        <v>161</v>
      </c>
      <c r="L377" s="27" t="s">
        <v>43</v>
      </c>
      <c r="M377" s="28">
        <v>1</v>
      </c>
      <c r="N377" s="29" t="s">
        <v>45</v>
      </c>
      <c r="O377" s="30">
        <f>+O378+O379+O380+O381+O382+O383+O384+O385+O386+O387+O388+O389+O390+O391+O392+O393+O394+O395+O396+O397+O398+O399+O400+O401+O402+O403+O404+O405+O406+O407+O408+O409+O410+O411+O412+O413+O414+O415+O416+O417+O418+O419+O420+O421</f>
        <v>0</v>
      </c>
      <c r="P377" s="31"/>
    </row>
    <row r="378" spans="5:16" ht="27" x14ac:dyDescent="0.15">
      <c r="E378" s="1">
        <v>359</v>
      </c>
      <c r="G378" s="1">
        <v>12</v>
      </c>
      <c r="K378" s="27" t="s">
        <v>121</v>
      </c>
      <c r="L378" s="27" t="s">
        <v>276</v>
      </c>
      <c r="M378" s="28">
        <v>4.5999999999999996</v>
      </c>
      <c r="N378" s="29" t="s">
        <v>89</v>
      </c>
      <c r="O378" s="46"/>
      <c r="P378" s="31"/>
    </row>
    <row r="379" spans="5:16" ht="27" x14ac:dyDescent="0.15">
      <c r="E379" s="1">
        <v>360</v>
      </c>
      <c r="G379" s="1">
        <v>12</v>
      </c>
      <c r="K379" s="27" t="s">
        <v>193</v>
      </c>
      <c r="L379" s="27" t="s">
        <v>277</v>
      </c>
      <c r="M379" s="28">
        <v>3</v>
      </c>
      <c r="N379" s="29" t="s">
        <v>89</v>
      </c>
      <c r="O379" s="46"/>
      <c r="P379" s="31"/>
    </row>
    <row r="380" spans="5:16" ht="27" x14ac:dyDescent="0.15">
      <c r="E380" s="1">
        <v>361</v>
      </c>
      <c r="G380" s="1">
        <v>12</v>
      </c>
      <c r="K380" s="27" t="s">
        <v>278</v>
      </c>
      <c r="L380" s="27" t="s">
        <v>279</v>
      </c>
      <c r="M380" s="28">
        <v>5.0999999999999996</v>
      </c>
      <c r="N380" s="29" t="s">
        <v>89</v>
      </c>
      <c r="O380" s="46"/>
      <c r="P380" s="31"/>
    </row>
    <row r="381" spans="5:16" ht="27" x14ac:dyDescent="0.15">
      <c r="E381" s="1">
        <v>362</v>
      </c>
      <c r="G381" s="1">
        <v>12</v>
      </c>
      <c r="K381" s="27" t="s">
        <v>253</v>
      </c>
      <c r="L381" s="27" t="s">
        <v>280</v>
      </c>
      <c r="M381" s="28">
        <v>1.8</v>
      </c>
      <c r="N381" s="29" t="s">
        <v>89</v>
      </c>
      <c r="O381" s="46"/>
      <c r="P381" s="31"/>
    </row>
    <row r="382" spans="5:16" ht="40.5" x14ac:dyDescent="0.15">
      <c r="E382" s="1">
        <v>363</v>
      </c>
      <c r="G382" s="1">
        <v>12</v>
      </c>
      <c r="K382" s="27" t="s">
        <v>187</v>
      </c>
      <c r="L382" s="27" t="s">
        <v>281</v>
      </c>
      <c r="M382" s="28">
        <v>2.8</v>
      </c>
      <c r="N382" s="29" t="s">
        <v>89</v>
      </c>
      <c r="O382" s="46"/>
      <c r="P382" s="31"/>
    </row>
    <row r="383" spans="5:16" ht="40.5" x14ac:dyDescent="0.15">
      <c r="E383" s="1">
        <v>364</v>
      </c>
      <c r="G383" s="1">
        <v>12</v>
      </c>
      <c r="K383" s="27" t="s">
        <v>191</v>
      </c>
      <c r="L383" s="27" t="s">
        <v>282</v>
      </c>
      <c r="M383" s="28">
        <v>2.8</v>
      </c>
      <c r="N383" s="29" t="s">
        <v>89</v>
      </c>
      <c r="O383" s="46"/>
      <c r="P383" s="31"/>
    </row>
    <row r="384" spans="5:16" x14ac:dyDescent="0.15">
      <c r="E384" s="1">
        <v>365</v>
      </c>
      <c r="G384" s="1">
        <v>12</v>
      </c>
      <c r="K384" s="27" t="s">
        <v>283</v>
      </c>
      <c r="L384" s="27" t="s">
        <v>202</v>
      </c>
      <c r="M384" s="28">
        <v>1</v>
      </c>
      <c r="N384" s="29" t="s">
        <v>117</v>
      </c>
      <c r="O384" s="46"/>
      <c r="P384" s="31"/>
    </row>
    <row r="385" spans="5:16" x14ac:dyDescent="0.15">
      <c r="E385" s="1">
        <v>366</v>
      </c>
      <c r="G385" s="1">
        <v>12</v>
      </c>
      <c r="K385" s="27" t="s">
        <v>203</v>
      </c>
      <c r="L385" s="27" t="s">
        <v>204</v>
      </c>
      <c r="M385" s="28">
        <v>2</v>
      </c>
      <c r="N385" s="29" t="s">
        <v>117</v>
      </c>
      <c r="O385" s="46"/>
      <c r="P385" s="31"/>
    </row>
    <row r="386" spans="5:16" x14ac:dyDescent="0.15">
      <c r="E386" s="1">
        <v>367</v>
      </c>
      <c r="G386" s="1">
        <v>12</v>
      </c>
      <c r="K386" s="27" t="s">
        <v>203</v>
      </c>
      <c r="L386" s="27" t="s">
        <v>284</v>
      </c>
      <c r="M386" s="28">
        <v>21</v>
      </c>
      <c r="N386" s="29" t="s">
        <v>117</v>
      </c>
      <c r="O386" s="46"/>
      <c r="P386" s="31"/>
    </row>
    <row r="387" spans="5:16" x14ac:dyDescent="0.15">
      <c r="E387" s="1">
        <v>368</v>
      </c>
      <c r="G387" s="1">
        <v>12</v>
      </c>
      <c r="K387" s="27" t="s">
        <v>203</v>
      </c>
      <c r="L387" s="27" t="s">
        <v>205</v>
      </c>
      <c r="M387" s="28">
        <v>2</v>
      </c>
      <c r="N387" s="29" t="s">
        <v>117</v>
      </c>
      <c r="O387" s="46"/>
      <c r="P387" s="31"/>
    </row>
    <row r="388" spans="5:16" x14ac:dyDescent="0.15">
      <c r="E388" s="1">
        <v>369</v>
      </c>
      <c r="G388" s="1">
        <v>12</v>
      </c>
      <c r="K388" s="27" t="s">
        <v>203</v>
      </c>
      <c r="L388" s="27" t="s">
        <v>206</v>
      </c>
      <c r="M388" s="28">
        <v>2</v>
      </c>
      <c r="N388" s="29" t="s">
        <v>117</v>
      </c>
      <c r="O388" s="46"/>
      <c r="P388" s="31"/>
    </row>
    <row r="389" spans="5:16" x14ac:dyDescent="0.15">
      <c r="E389" s="1">
        <v>370</v>
      </c>
      <c r="G389" s="1">
        <v>12</v>
      </c>
      <c r="K389" s="27" t="s">
        <v>203</v>
      </c>
      <c r="L389" s="27" t="s">
        <v>285</v>
      </c>
      <c r="M389" s="28">
        <v>21</v>
      </c>
      <c r="N389" s="29" t="s">
        <v>117</v>
      </c>
      <c r="O389" s="46"/>
      <c r="P389" s="31"/>
    </row>
    <row r="390" spans="5:16" x14ac:dyDescent="0.15">
      <c r="E390" s="1">
        <v>371</v>
      </c>
      <c r="G390" s="1">
        <v>12</v>
      </c>
      <c r="K390" s="27" t="s">
        <v>207</v>
      </c>
      <c r="L390" s="27" t="s">
        <v>208</v>
      </c>
      <c r="M390" s="28">
        <v>2</v>
      </c>
      <c r="N390" s="29" t="s">
        <v>117</v>
      </c>
      <c r="O390" s="46"/>
      <c r="P390" s="31"/>
    </row>
    <row r="391" spans="5:16" x14ac:dyDescent="0.15">
      <c r="E391" s="1">
        <v>372</v>
      </c>
      <c r="G391" s="1">
        <v>12</v>
      </c>
      <c r="K391" s="27" t="s">
        <v>207</v>
      </c>
      <c r="L391" s="27" t="s">
        <v>209</v>
      </c>
      <c r="M391" s="28">
        <v>23</v>
      </c>
      <c r="N391" s="29" t="s">
        <v>117</v>
      </c>
      <c r="O391" s="46"/>
      <c r="P391" s="31"/>
    </row>
    <row r="392" spans="5:16" x14ac:dyDescent="0.15">
      <c r="E392" s="1">
        <v>373</v>
      </c>
      <c r="G392" s="1">
        <v>12</v>
      </c>
      <c r="K392" s="27" t="s">
        <v>218</v>
      </c>
      <c r="L392" s="27" t="s">
        <v>268</v>
      </c>
      <c r="M392" s="28">
        <v>3</v>
      </c>
      <c r="N392" s="29" t="s">
        <v>117</v>
      </c>
      <c r="O392" s="46"/>
      <c r="P392" s="31"/>
    </row>
    <row r="393" spans="5:16" x14ac:dyDescent="0.15">
      <c r="E393" s="1">
        <v>374</v>
      </c>
      <c r="G393" s="1">
        <v>12</v>
      </c>
      <c r="K393" s="27" t="s">
        <v>218</v>
      </c>
      <c r="L393" s="27" t="s">
        <v>202</v>
      </c>
      <c r="M393" s="28">
        <v>4</v>
      </c>
      <c r="N393" s="29" t="s">
        <v>117</v>
      </c>
      <c r="O393" s="46"/>
      <c r="P393" s="31"/>
    </row>
    <row r="394" spans="5:16" x14ac:dyDescent="0.15">
      <c r="E394" s="1">
        <v>375</v>
      </c>
      <c r="G394" s="1">
        <v>12</v>
      </c>
      <c r="K394" s="27" t="s">
        <v>218</v>
      </c>
      <c r="L394" s="27" t="s">
        <v>286</v>
      </c>
      <c r="M394" s="28">
        <v>4</v>
      </c>
      <c r="N394" s="29" t="s">
        <v>117</v>
      </c>
      <c r="O394" s="46"/>
      <c r="P394" s="31"/>
    </row>
    <row r="395" spans="5:16" x14ac:dyDescent="0.15">
      <c r="E395" s="1">
        <v>376</v>
      </c>
      <c r="G395" s="1">
        <v>12</v>
      </c>
      <c r="K395" s="27" t="s">
        <v>214</v>
      </c>
      <c r="L395" s="27" t="s">
        <v>261</v>
      </c>
      <c r="M395" s="28">
        <v>2</v>
      </c>
      <c r="N395" s="29" t="s">
        <v>117</v>
      </c>
      <c r="O395" s="46"/>
      <c r="P395" s="31"/>
    </row>
    <row r="396" spans="5:16" x14ac:dyDescent="0.15">
      <c r="E396" s="1">
        <v>377</v>
      </c>
      <c r="G396" s="1">
        <v>12</v>
      </c>
      <c r="K396" s="27" t="s">
        <v>214</v>
      </c>
      <c r="L396" s="27" t="s">
        <v>220</v>
      </c>
      <c r="M396" s="28">
        <v>2</v>
      </c>
      <c r="N396" s="29" t="s">
        <v>117</v>
      </c>
      <c r="O396" s="46"/>
      <c r="P396" s="31"/>
    </row>
    <row r="397" spans="5:16" x14ac:dyDescent="0.15">
      <c r="E397" s="1">
        <v>378</v>
      </c>
      <c r="G397" s="1">
        <v>12</v>
      </c>
      <c r="K397" s="27" t="s">
        <v>214</v>
      </c>
      <c r="L397" s="27" t="s">
        <v>222</v>
      </c>
      <c r="M397" s="28">
        <v>2</v>
      </c>
      <c r="N397" s="29" t="s">
        <v>117</v>
      </c>
      <c r="O397" s="46"/>
      <c r="P397" s="31"/>
    </row>
    <row r="398" spans="5:16" x14ac:dyDescent="0.15">
      <c r="E398" s="1">
        <v>379</v>
      </c>
      <c r="G398" s="1">
        <v>12</v>
      </c>
      <c r="K398" s="27" t="s">
        <v>214</v>
      </c>
      <c r="L398" s="27" t="s">
        <v>268</v>
      </c>
      <c r="M398" s="28">
        <v>4</v>
      </c>
      <c r="N398" s="29" t="s">
        <v>117</v>
      </c>
      <c r="O398" s="46"/>
      <c r="P398" s="31"/>
    </row>
    <row r="399" spans="5:16" x14ac:dyDescent="0.15">
      <c r="E399" s="1">
        <v>380</v>
      </c>
      <c r="G399" s="1">
        <v>12</v>
      </c>
      <c r="K399" s="27" t="s">
        <v>214</v>
      </c>
      <c r="L399" s="27" t="s">
        <v>286</v>
      </c>
      <c r="M399" s="28">
        <v>4</v>
      </c>
      <c r="N399" s="29" t="s">
        <v>117</v>
      </c>
      <c r="O399" s="46"/>
      <c r="P399" s="31"/>
    </row>
    <row r="400" spans="5:16" x14ac:dyDescent="0.15">
      <c r="E400" s="1">
        <v>381</v>
      </c>
      <c r="G400" s="1">
        <v>12</v>
      </c>
      <c r="K400" s="27" t="s">
        <v>175</v>
      </c>
      <c r="L400" s="27" t="s">
        <v>176</v>
      </c>
      <c r="M400" s="28">
        <v>1</v>
      </c>
      <c r="N400" s="29" t="s">
        <v>117</v>
      </c>
      <c r="O400" s="46"/>
      <c r="P400" s="31"/>
    </row>
    <row r="401" spans="5:16" x14ac:dyDescent="0.15">
      <c r="E401" s="1">
        <v>382</v>
      </c>
      <c r="G401" s="1">
        <v>12</v>
      </c>
      <c r="K401" s="27" t="s">
        <v>179</v>
      </c>
      <c r="L401" s="27" t="s">
        <v>180</v>
      </c>
      <c r="M401" s="28">
        <v>2</v>
      </c>
      <c r="N401" s="29" t="s">
        <v>117</v>
      </c>
      <c r="O401" s="46"/>
      <c r="P401" s="31"/>
    </row>
    <row r="402" spans="5:16" x14ac:dyDescent="0.15">
      <c r="E402" s="1">
        <v>383</v>
      </c>
      <c r="G402" s="1">
        <v>12</v>
      </c>
      <c r="K402" s="27" t="s">
        <v>287</v>
      </c>
      <c r="L402" s="27" t="s">
        <v>43</v>
      </c>
      <c r="M402" s="28">
        <v>2</v>
      </c>
      <c r="N402" s="29" t="s">
        <v>167</v>
      </c>
      <c r="O402" s="46"/>
      <c r="P402" s="31"/>
    </row>
    <row r="403" spans="5:16" x14ac:dyDescent="0.15">
      <c r="E403" s="1">
        <v>384</v>
      </c>
      <c r="G403" s="1">
        <v>12</v>
      </c>
      <c r="K403" s="27" t="s">
        <v>288</v>
      </c>
      <c r="L403" s="27" t="s">
        <v>43</v>
      </c>
      <c r="M403" s="28">
        <v>1</v>
      </c>
      <c r="N403" s="29" t="s">
        <v>167</v>
      </c>
      <c r="O403" s="46"/>
      <c r="P403" s="31"/>
    </row>
    <row r="404" spans="5:16" ht="27" x14ac:dyDescent="0.15">
      <c r="E404" s="1">
        <v>385</v>
      </c>
      <c r="G404" s="1">
        <v>12</v>
      </c>
      <c r="K404" s="27" t="s">
        <v>121</v>
      </c>
      <c r="L404" s="27" t="s">
        <v>276</v>
      </c>
      <c r="M404" s="28">
        <v>7.6</v>
      </c>
      <c r="N404" s="29" t="s">
        <v>89</v>
      </c>
      <c r="O404" s="46"/>
      <c r="P404" s="31"/>
    </row>
    <row r="405" spans="5:16" ht="27" x14ac:dyDescent="0.15">
      <c r="E405" s="1">
        <v>386</v>
      </c>
      <c r="G405" s="1">
        <v>12</v>
      </c>
      <c r="K405" s="27" t="s">
        <v>193</v>
      </c>
      <c r="L405" s="27" t="s">
        <v>277</v>
      </c>
      <c r="M405" s="28">
        <v>16.100000000000001</v>
      </c>
      <c r="N405" s="29" t="s">
        <v>89</v>
      </c>
      <c r="O405" s="46"/>
      <c r="P405" s="31"/>
    </row>
    <row r="406" spans="5:16" ht="27" x14ac:dyDescent="0.15">
      <c r="E406" s="1">
        <v>387</v>
      </c>
      <c r="G406" s="1">
        <v>12</v>
      </c>
      <c r="K406" s="27" t="s">
        <v>193</v>
      </c>
      <c r="L406" s="27" t="s">
        <v>289</v>
      </c>
      <c r="M406" s="28">
        <v>3.1</v>
      </c>
      <c r="N406" s="29" t="s">
        <v>89</v>
      </c>
      <c r="O406" s="46"/>
      <c r="P406" s="31"/>
    </row>
    <row r="407" spans="5:16" ht="40.5" x14ac:dyDescent="0.15">
      <c r="E407" s="1">
        <v>388</v>
      </c>
      <c r="G407" s="1">
        <v>12</v>
      </c>
      <c r="K407" s="27" t="s">
        <v>187</v>
      </c>
      <c r="L407" s="27" t="s">
        <v>290</v>
      </c>
      <c r="M407" s="28">
        <v>0.6</v>
      </c>
      <c r="N407" s="29" t="s">
        <v>89</v>
      </c>
      <c r="O407" s="46"/>
      <c r="P407" s="31"/>
    </row>
    <row r="408" spans="5:16" x14ac:dyDescent="0.15">
      <c r="E408" s="1">
        <v>389</v>
      </c>
      <c r="G408" s="1">
        <v>12</v>
      </c>
      <c r="K408" s="27" t="s">
        <v>218</v>
      </c>
      <c r="L408" s="27" t="s">
        <v>268</v>
      </c>
      <c r="M408" s="28">
        <v>4</v>
      </c>
      <c r="N408" s="29" t="s">
        <v>117</v>
      </c>
      <c r="O408" s="46"/>
      <c r="P408" s="31"/>
    </row>
    <row r="409" spans="5:16" x14ac:dyDescent="0.15">
      <c r="E409" s="1">
        <v>390</v>
      </c>
      <c r="G409" s="1">
        <v>12</v>
      </c>
      <c r="K409" s="27" t="s">
        <v>218</v>
      </c>
      <c r="L409" s="27" t="s">
        <v>202</v>
      </c>
      <c r="M409" s="28">
        <v>9</v>
      </c>
      <c r="N409" s="29" t="s">
        <v>117</v>
      </c>
      <c r="O409" s="46"/>
      <c r="P409" s="31"/>
    </row>
    <row r="410" spans="5:16" x14ac:dyDescent="0.15">
      <c r="E410" s="1">
        <v>391</v>
      </c>
      <c r="G410" s="1">
        <v>12</v>
      </c>
      <c r="K410" s="27" t="s">
        <v>218</v>
      </c>
      <c r="L410" s="27" t="s">
        <v>216</v>
      </c>
      <c r="M410" s="28">
        <v>2</v>
      </c>
      <c r="N410" s="29" t="s">
        <v>117</v>
      </c>
      <c r="O410" s="46"/>
      <c r="P410" s="31"/>
    </row>
    <row r="411" spans="5:16" x14ac:dyDescent="0.15">
      <c r="E411" s="1">
        <v>392</v>
      </c>
      <c r="G411" s="1">
        <v>12</v>
      </c>
      <c r="K411" s="27" t="s">
        <v>223</v>
      </c>
      <c r="L411" s="27" t="s">
        <v>220</v>
      </c>
      <c r="M411" s="28">
        <v>3</v>
      </c>
      <c r="N411" s="29" t="s">
        <v>117</v>
      </c>
      <c r="O411" s="46"/>
      <c r="P411" s="31"/>
    </row>
    <row r="412" spans="5:16" x14ac:dyDescent="0.15">
      <c r="E412" s="1">
        <v>393</v>
      </c>
      <c r="G412" s="1">
        <v>12</v>
      </c>
      <c r="K412" s="27" t="s">
        <v>214</v>
      </c>
      <c r="L412" s="27" t="s">
        <v>220</v>
      </c>
      <c r="M412" s="28">
        <v>1</v>
      </c>
      <c r="N412" s="29" t="s">
        <v>117</v>
      </c>
      <c r="O412" s="46"/>
      <c r="P412" s="31"/>
    </row>
    <row r="413" spans="5:16" x14ac:dyDescent="0.15">
      <c r="E413" s="1">
        <v>394</v>
      </c>
      <c r="G413" s="1">
        <v>12</v>
      </c>
      <c r="K413" s="27" t="s">
        <v>214</v>
      </c>
      <c r="L413" s="27" t="s">
        <v>268</v>
      </c>
      <c r="M413" s="28">
        <v>2</v>
      </c>
      <c r="N413" s="29" t="s">
        <v>117</v>
      </c>
      <c r="O413" s="46"/>
      <c r="P413" s="31"/>
    </row>
    <row r="414" spans="5:16" x14ac:dyDescent="0.15">
      <c r="E414" s="1">
        <v>395</v>
      </c>
      <c r="G414" s="1">
        <v>12</v>
      </c>
      <c r="K414" s="27" t="s">
        <v>214</v>
      </c>
      <c r="L414" s="27" t="s">
        <v>202</v>
      </c>
      <c r="M414" s="28">
        <v>9</v>
      </c>
      <c r="N414" s="29" t="s">
        <v>117</v>
      </c>
      <c r="O414" s="46"/>
      <c r="P414" s="31"/>
    </row>
    <row r="415" spans="5:16" x14ac:dyDescent="0.15">
      <c r="E415" s="1">
        <v>396</v>
      </c>
      <c r="G415" s="1">
        <v>12</v>
      </c>
      <c r="K415" s="27" t="s">
        <v>214</v>
      </c>
      <c r="L415" s="27" t="s">
        <v>216</v>
      </c>
      <c r="M415" s="28">
        <v>2</v>
      </c>
      <c r="N415" s="29" t="s">
        <v>117</v>
      </c>
      <c r="O415" s="46"/>
      <c r="P415" s="31"/>
    </row>
    <row r="416" spans="5:16" x14ac:dyDescent="0.15">
      <c r="E416" s="1">
        <v>397</v>
      </c>
      <c r="G416" s="1">
        <v>12</v>
      </c>
      <c r="K416" s="27" t="s">
        <v>179</v>
      </c>
      <c r="L416" s="27" t="s">
        <v>180</v>
      </c>
      <c r="M416" s="28">
        <v>1</v>
      </c>
      <c r="N416" s="29" t="s">
        <v>117</v>
      </c>
      <c r="O416" s="46"/>
      <c r="P416" s="31"/>
    </row>
    <row r="417" spans="5:16" x14ac:dyDescent="0.15">
      <c r="E417" s="1">
        <v>398</v>
      </c>
      <c r="G417" s="1">
        <v>12</v>
      </c>
      <c r="K417" s="27" t="s">
        <v>175</v>
      </c>
      <c r="L417" s="27" t="s">
        <v>176</v>
      </c>
      <c r="M417" s="28">
        <v>1</v>
      </c>
      <c r="N417" s="29" t="s">
        <v>117</v>
      </c>
      <c r="O417" s="46"/>
      <c r="P417" s="31"/>
    </row>
    <row r="418" spans="5:16" x14ac:dyDescent="0.15">
      <c r="E418" s="1">
        <v>399</v>
      </c>
      <c r="G418" s="1">
        <v>12</v>
      </c>
      <c r="K418" s="27" t="s">
        <v>231</v>
      </c>
      <c r="L418" s="27" t="s">
        <v>232</v>
      </c>
      <c r="M418" s="28">
        <v>1</v>
      </c>
      <c r="N418" s="29" t="s">
        <v>117</v>
      </c>
      <c r="O418" s="46"/>
      <c r="P418" s="31"/>
    </row>
    <row r="419" spans="5:16" x14ac:dyDescent="0.15">
      <c r="E419" s="1">
        <v>400</v>
      </c>
      <c r="G419" s="1">
        <v>12</v>
      </c>
      <c r="K419" s="27" t="s">
        <v>233</v>
      </c>
      <c r="L419" s="27" t="s">
        <v>234</v>
      </c>
      <c r="M419" s="28">
        <v>1</v>
      </c>
      <c r="N419" s="29" t="s">
        <v>117</v>
      </c>
      <c r="O419" s="46"/>
      <c r="P419" s="31"/>
    </row>
    <row r="420" spans="5:16" x14ac:dyDescent="0.15">
      <c r="E420" s="1">
        <v>401</v>
      </c>
      <c r="G420" s="1">
        <v>12</v>
      </c>
      <c r="K420" s="27" t="s">
        <v>235</v>
      </c>
      <c r="L420" s="27" t="s">
        <v>236</v>
      </c>
      <c r="M420" s="28">
        <v>1</v>
      </c>
      <c r="N420" s="29" t="s">
        <v>117</v>
      </c>
      <c r="O420" s="46"/>
      <c r="P420" s="31"/>
    </row>
    <row r="421" spans="5:16" x14ac:dyDescent="0.15">
      <c r="E421" s="1">
        <v>402</v>
      </c>
      <c r="G421" s="1">
        <v>12</v>
      </c>
      <c r="K421" s="27" t="s">
        <v>237</v>
      </c>
      <c r="L421" s="27" t="s">
        <v>238</v>
      </c>
      <c r="M421" s="28">
        <v>1</v>
      </c>
      <c r="N421" s="29" t="s">
        <v>117</v>
      </c>
      <c r="O421" s="46"/>
      <c r="P421" s="31"/>
    </row>
    <row r="422" spans="5:16" x14ac:dyDescent="0.15">
      <c r="E422" s="1">
        <v>403</v>
      </c>
      <c r="G422" s="1">
        <v>10</v>
      </c>
      <c r="K422" s="27" t="s">
        <v>291</v>
      </c>
      <c r="L422" s="27" t="s">
        <v>84</v>
      </c>
      <c r="M422" s="28">
        <v>1</v>
      </c>
      <c r="N422" s="29" t="s">
        <v>45</v>
      </c>
      <c r="O422" s="30">
        <f>+O423+O429+O434+O440+O463</f>
        <v>0</v>
      </c>
      <c r="P422" s="31"/>
    </row>
    <row r="423" spans="5:16" x14ac:dyDescent="0.15">
      <c r="E423" s="1">
        <v>404</v>
      </c>
      <c r="G423" s="1">
        <v>11</v>
      </c>
      <c r="K423" s="27" t="s">
        <v>96</v>
      </c>
      <c r="L423" s="27" t="s">
        <v>43</v>
      </c>
      <c r="M423" s="28">
        <v>1</v>
      </c>
      <c r="N423" s="29" t="s">
        <v>45</v>
      </c>
      <c r="O423" s="30">
        <f>+O424+O425+O426+O427+O428</f>
        <v>0</v>
      </c>
      <c r="P423" s="31"/>
    </row>
    <row r="424" spans="5:16" x14ac:dyDescent="0.15">
      <c r="E424" s="1">
        <v>405</v>
      </c>
      <c r="G424" s="1">
        <v>12</v>
      </c>
      <c r="K424" s="27" t="s">
        <v>97</v>
      </c>
      <c r="L424" s="27" t="s">
        <v>98</v>
      </c>
      <c r="M424" s="28">
        <v>22.8</v>
      </c>
      <c r="N424" s="29" t="s">
        <v>89</v>
      </c>
      <c r="O424" s="46"/>
      <c r="P424" s="31"/>
    </row>
    <row r="425" spans="5:16" x14ac:dyDescent="0.15">
      <c r="E425" s="1">
        <v>406</v>
      </c>
      <c r="G425" s="1">
        <v>12</v>
      </c>
      <c r="K425" s="27" t="s">
        <v>97</v>
      </c>
      <c r="L425" s="27" t="s">
        <v>101</v>
      </c>
      <c r="M425" s="28">
        <v>0.5</v>
      </c>
      <c r="N425" s="29" t="s">
        <v>89</v>
      </c>
      <c r="O425" s="46"/>
      <c r="P425" s="31"/>
    </row>
    <row r="426" spans="5:16" x14ac:dyDescent="0.15">
      <c r="E426" s="1">
        <v>407</v>
      </c>
      <c r="G426" s="1">
        <v>12</v>
      </c>
      <c r="K426" s="27" t="s">
        <v>97</v>
      </c>
      <c r="L426" s="27" t="s">
        <v>104</v>
      </c>
      <c r="M426" s="28">
        <v>0.7</v>
      </c>
      <c r="N426" s="29" t="s">
        <v>89</v>
      </c>
      <c r="O426" s="46"/>
      <c r="P426" s="31"/>
    </row>
    <row r="427" spans="5:16" x14ac:dyDescent="0.15">
      <c r="E427" s="1">
        <v>408</v>
      </c>
      <c r="G427" s="1">
        <v>12</v>
      </c>
      <c r="K427" s="27" t="s">
        <v>105</v>
      </c>
      <c r="L427" s="27" t="s">
        <v>106</v>
      </c>
      <c r="M427" s="28">
        <v>0.2</v>
      </c>
      <c r="N427" s="29" t="s">
        <v>89</v>
      </c>
      <c r="O427" s="46"/>
      <c r="P427" s="31"/>
    </row>
    <row r="428" spans="5:16" x14ac:dyDescent="0.15">
      <c r="E428" s="1">
        <v>409</v>
      </c>
      <c r="G428" s="1">
        <v>12</v>
      </c>
      <c r="K428" s="27" t="s">
        <v>97</v>
      </c>
      <c r="L428" s="27" t="s">
        <v>108</v>
      </c>
      <c r="M428" s="28">
        <v>1</v>
      </c>
      <c r="N428" s="29" t="s">
        <v>89</v>
      </c>
      <c r="O428" s="46"/>
      <c r="P428" s="31"/>
    </row>
    <row r="429" spans="5:16" x14ac:dyDescent="0.15">
      <c r="E429" s="1">
        <v>410</v>
      </c>
      <c r="G429" s="1">
        <v>11</v>
      </c>
      <c r="K429" s="27" t="s">
        <v>114</v>
      </c>
      <c r="L429" s="27" t="s">
        <v>43</v>
      </c>
      <c r="M429" s="28">
        <v>1</v>
      </c>
      <c r="N429" s="29" t="s">
        <v>45</v>
      </c>
      <c r="O429" s="30">
        <f>+O430+O431+O432+O433</f>
        <v>0</v>
      </c>
      <c r="P429" s="31"/>
    </row>
    <row r="430" spans="5:16" x14ac:dyDescent="0.15">
      <c r="E430" s="1">
        <v>411</v>
      </c>
      <c r="G430" s="1">
        <v>12</v>
      </c>
      <c r="K430" s="27" t="s">
        <v>118</v>
      </c>
      <c r="L430" s="27" t="s">
        <v>116</v>
      </c>
      <c r="M430" s="28">
        <v>0.8</v>
      </c>
      <c r="N430" s="29" t="s">
        <v>89</v>
      </c>
      <c r="O430" s="46"/>
      <c r="P430" s="31"/>
    </row>
    <row r="431" spans="5:16" x14ac:dyDescent="0.15">
      <c r="E431" s="1">
        <v>412</v>
      </c>
      <c r="G431" s="1">
        <v>12</v>
      </c>
      <c r="K431" s="27" t="s">
        <v>119</v>
      </c>
      <c r="L431" s="27" t="s">
        <v>116</v>
      </c>
      <c r="M431" s="28">
        <v>22</v>
      </c>
      <c r="N431" s="29" t="s">
        <v>89</v>
      </c>
      <c r="O431" s="46"/>
      <c r="P431" s="31"/>
    </row>
    <row r="432" spans="5:16" x14ac:dyDescent="0.15">
      <c r="E432" s="1">
        <v>413</v>
      </c>
      <c r="G432" s="1">
        <v>12</v>
      </c>
      <c r="K432" s="27" t="s">
        <v>242</v>
      </c>
      <c r="L432" s="27" t="s">
        <v>116</v>
      </c>
      <c r="M432" s="28">
        <v>2</v>
      </c>
      <c r="N432" s="29" t="s">
        <v>117</v>
      </c>
      <c r="O432" s="46"/>
      <c r="P432" s="31"/>
    </row>
    <row r="433" spans="5:16" x14ac:dyDescent="0.15">
      <c r="E433" s="1">
        <v>414</v>
      </c>
      <c r="G433" s="1">
        <v>12</v>
      </c>
      <c r="K433" s="27" t="s">
        <v>120</v>
      </c>
      <c r="L433" s="27" t="s">
        <v>116</v>
      </c>
      <c r="M433" s="28">
        <v>1</v>
      </c>
      <c r="N433" s="29" t="s">
        <v>89</v>
      </c>
      <c r="O433" s="46"/>
      <c r="P433" s="31"/>
    </row>
    <row r="434" spans="5:16" x14ac:dyDescent="0.15">
      <c r="E434" s="1">
        <v>415</v>
      </c>
      <c r="G434" s="1">
        <v>11</v>
      </c>
      <c r="K434" s="27" t="s">
        <v>124</v>
      </c>
      <c r="L434" s="27" t="s">
        <v>43</v>
      </c>
      <c r="M434" s="28">
        <v>1</v>
      </c>
      <c r="N434" s="29" t="s">
        <v>45</v>
      </c>
      <c r="O434" s="30">
        <f>+O435+O436+O437+O438+O439</f>
        <v>0</v>
      </c>
      <c r="P434" s="31"/>
    </row>
    <row r="435" spans="5:16" ht="27" x14ac:dyDescent="0.15">
      <c r="E435" s="1">
        <v>416</v>
      </c>
      <c r="G435" s="1">
        <v>12</v>
      </c>
      <c r="K435" s="27" t="s">
        <v>125</v>
      </c>
      <c r="L435" s="27" t="s">
        <v>126</v>
      </c>
      <c r="M435" s="28">
        <v>1</v>
      </c>
      <c r="N435" s="29" t="s">
        <v>127</v>
      </c>
      <c r="O435" s="46"/>
      <c r="P435" s="31"/>
    </row>
    <row r="436" spans="5:16" ht="27" x14ac:dyDescent="0.15">
      <c r="E436" s="1">
        <v>417</v>
      </c>
      <c r="G436" s="1">
        <v>12</v>
      </c>
      <c r="K436" s="27" t="s">
        <v>128</v>
      </c>
      <c r="L436" s="27" t="s">
        <v>129</v>
      </c>
      <c r="M436" s="28">
        <v>1</v>
      </c>
      <c r="N436" s="29" t="s">
        <v>127</v>
      </c>
      <c r="O436" s="46"/>
      <c r="P436" s="31"/>
    </row>
    <row r="437" spans="5:16" ht="27" x14ac:dyDescent="0.15">
      <c r="E437" s="1">
        <v>418</v>
      </c>
      <c r="G437" s="1">
        <v>12</v>
      </c>
      <c r="K437" s="27" t="s">
        <v>130</v>
      </c>
      <c r="L437" s="27" t="s">
        <v>131</v>
      </c>
      <c r="M437" s="28">
        <v>1</v>
      </c>
      <c r="N437" s="29" t="s">
        <v>53</v>
      </c>
      <c r="O437" s="46"/>
      <c r="P437" s="31"/>
    </row>
    <row r="438" spans="5:16" ht="27" x14ac:dyDescent="0.15">
      <c r="E438" s="1">
        <v>419</v>
      </c>
      <c r="G438" s="1">
        <v>12</v>
      </c>
      <c r="K438" s="27" t="s">
        <v>132</v>
      </c>
      <c r="L438" s="27" t="s">
        <v>131</v>
      </c>
      <c r="M438" s="28">
        <v>1</v>
      </c>
      <c r="N438" s="29" t="s">
        <v>53</v>
      </c>
      <c r="O438" s="46"/>
      <c r="P438" s="31"/>
    </row>
    <row r="439" spans="5:16" x14ac:dyDescent="0.15">
      <c r="E439" s="1">
        <v>420</v>
      </c>
      <c r="G439" s="1">
        <v>12</v>
      </c>
      <c r="K439" s="27" t="s">
        <v>133</v>
      </c>
      <c r="L439" s="27" t="s">
        <v>134</v>
      </c>
      <c r="M439" s="28">
        <v>1</v>
      </c>
      <c r="N439" s="29" t="s">
        <v>135</v>
      </c>
      <c r="O439" s="46"/>
      <c r="P439" s="31"/>
    </row>
    <row r="440" spans="5:16" x14ac:dyDescent="0.15">
      <c r="E440" s="1">
        <v>421</v>
      </c>
      <c r="G440" s="1">
        <v>11</v>
      </c>
      <c r="K440" s="27" t="s">
        <v>86</v>
      </c>
      <c r="L440" s="27" t="s">
        <v>43</v>
      </c>
      <c r="M440" s="28">
        <v>1</v>
      </c>
      <c r="N440" s="29" t="s">
        <v>45</v>
      </c>
      <c r="O440" s="30">
        <f>+O441+O442+O443+O444+O445+O446+O447+O448+O449+O450+O451+O452+O453+O454+O455+O456+O457+O458+O459+O460+O461+O462</f>
        <v>0</v>
      </c>
      <c r="P440" s="31"/>
    </row>
    <row r="441" spans="5:16" ht="27" x14ac:dyDescent="0.15">
      <c r="E441" s="1">
        <v>422</v>
      </c>
      <c r="G441" s="1">
        <v>12</v>
      </c>
      <c r="K441" s="27" t="s">
        <v>136</v>
      </c>
      <c r="L441" s="27" t="s">
        <v>243</v>
      </c>
      <c r="M441" s="28">
        <v>3.1</v>
      </c>
      <c r="N441" s="29" t="s">
        <v>89</v>
      </c>
      <c r="O441" s="46"/>
      <c r="P441" s="31"/>
    </row>
    <row r="442" spans="5:16" ht="27" x14ac:dyDescent="0.15">
      <c r="E442" s="1">
        <v>423</v>
      </c>
      <c r="G442" s="1">
        <v>12</v>
      </c>
      <c r="K442" s="27" t="s">
        <v>138</v>
      </c>
      <c r="L442" s="27" t="s">
        <v>244</v>
      </c>
      <c r="M442" s="28">
        <v>1.6</v>
      </c>
      <c r="N442" s="29" t="s">
        <v>89</v>
      </c>
      <c r="O442" s="46"/>
      <c r="P442" s="31"/>
    </row>
    <row r="443" spans="5:16" ht="27" x14ac:dyDescent="0.15">
      <c r="E443" s="1">
        <v>424</v>
      </c>
      <c r="G443" s="1">
        <v>12</v>
      </c>
      <c r="K443" s="27" t="s">
        <v>145</v>
      </c>
      <c r="L443" s="27" t="s">
        <v>245</v>
      </c>
      <c r="M443" s="28">
        <v>1.6</v>
      </c>
      <c r="N443" s="29" t="s">
        <v>89</v>
      </c>
      <c r="O443" s="46"/>
      <c r="P443" s="31"/>
    </row>
    <row r="444" spans="5:16" ht="27" x14ac:dyDescent="0.15">
      <c r="E444" s="1">
        <v>425</v>
      </c>
      <c r="G444" s="1">
        <v>12</v>
      </c>
      <c r="K444" s="27" t="s">
        <v>140</v>
      </c>
      <c r="L444" s="27" t="s">
        <v>155</v>
      </c>
      <c r="M444" s="28">
        <v>3.2</v>
      </c>
      <c r="N444" s="29" t="s">
        <v>89</v>
      </c>
      <c r="O444" s="46"/>
      <c r="P444" s="31"/>
    </row>
    <row r="445" spans="5:16" ht="27" x14ac:dyDescent="0.15">
      <c r="E445" s="1">
        <v>426</v>
      </c>
      <c r="G445" s="1">
        <v>12</v>
      </c>
      <c r="K445" s="27" t="s">
        <v>150</v>
      </c>
      <c r="L445" s="27" t="s">
        <v>157</v>
      </c>
      <c r="M445" s="28">
        <v>2</v>
      </c>
      <c r="N445" s="29" t="s">
        <v>89</v>
      </c>
      <c r="O445" s="46"/>
      <c r="P445" s="31"/>
    </row>
    <row r="446" spans="5:16" ht="27" x14ac:dyDescent="0.15">
      <c r="E446" s="1">
        <v>427</v>
      </c>
      <c r="G446" s="1">
        <v>12</v>
      </c>
      <c r="K446" s="27" t="s">
        <v>143</v>
      </c>
      <c r="L446" s="27" t="s">
        <v>159</v>
      </c>
      <c r="M446" s="28">
        <v>3.3</v>
      </c>
      <c r="N446" s="29" t="s">
        <v>89</v>
      </c>
      <c r="O446" s="46"/>
      <c r="P446" s="31"/>
    </row>
    <row r="447" spans="5:16" ht="27" x14ac:dyDescent="0.15">
      <c r="E447" s="1">
        <v>428</v>
      </c>
      <c r="G447" s="1">
        <v>12</v>
      </c>
      <c r="K447" s="27" t="s">
        <v>136</v>
      </c>
      <c r="L447" s="27" t="s">
        <v>137</v>
      </c>
      <c r="M447" s="28">
        <v>4.9000000000000004</v>
      </c>
      <c r="N447" s="29" t="s">
        <v>89</v>
      </c>
      <c r="O447" s="46"/>
      <c r="P447" s="31"/>
    </row>
    <row r="448" spans="5:16" ht="27" x14ac:dyDescent="0.15">
      <c r="E448" s="1">
        <v>429</v>
      </c>
      <c r="G448" s="1">
        <v>12</v>
      </c>
      <c r="K448" s="27" t="s">
        <v>138</v>
      </c>
      <c r="L448" s="27" t="s">
        <v>139</v>
      </c>
      <c r="M448" s="28">
        <v>4.9000000000000004</v>
      </c>
      <c r="N448" s="29" t="s">
        <v>89</v>
      </c>
      <c r="O448" s="46"/>
      <c r="P448" s="31"/>
    </row>
    <row r="449" spans="5:16" ht="27" x14ac:dyDescent="0.15">
      <c r="E449" s="1">
        <v>430</v>
      </c>
      <c r="G449" s="1">
        <v>12</v>
      </c>
      <c r="K449" s="27" t="s">
        <v>145</v>
      </c>
      <c r="L449" s="27" t="s">
        <v>146</v>
      </c>
      <c r="M449" s="28">
        <v>4.9000000000000004</v>
      </c>
      <c r="N449" s="29" t="s">
        <v>89</v>
      </c>
      <c r="O449" s="46"/>
      <c r="P449" s="31"/>
    </row>
    <row r="450" spans="5:16" ht="27" x14ac:dyDescent="0.15">
      <c r="E450" s="1">
        <v>431</v>
      </c>
      <c r="G450" s="1">
        <v>12</v>
      </c>
      <c r="K450" s="27" t="s">
        <v>140</v>
      </c>
      <c r="L450" s="27" t="s">
        <v>141</v>
      </c>
      <c r="M450" s="28">
        <v>6.8</v>
      </c>
      <c r="N450" s="29" t="s">
        <v>89</v>
      </c>
      <c r="O450" s="46"/>
      <c r="P450" s="31"/>
    </row>
    <row r="451" spans="5:16" ht="27" x14ac:dyDescent="0.15">
      <c r="E451" s="1">
        <v>432</v>
      </c>
      <c r="G451" s="1">
        <v>12</v>
      </c>
      <c r="K451" s="27" t="s">
        <v>150</v>
      </c>
      <c r="L451" s="27" t="s">
        <v>160</v>
      </c>
      <c r="M451" s="28">
        <v>5.8</v>
      </c>
      <c r="N451" s="29" t="s">
        <v>89</v>
      </c>
      <c r="O451" s="46"/>
      <c r="P451" s="31"/>
    </row>
    <row r="452" spans="5:16" ht="27" x14ac:dyDescent="0.15">
      <c r="E452" s="1">
        <v>433</v>
      </c>
      <c r="G452" s="1">
        <v>12</v>
      </c>
      <c r="K452" s="27" t="s">
        <v>143</v>
      </c>
      <c r="L452" s="27" t="s">
        <v>144</v>
      </c>
      <c r="M452" s="28">
        <v>8.6999999999999993</v>
      </c>
      <c r="N452" s="29" t="s">
        <v>89</v>
      </c>
      <c r="O452" s="46"/>
      <c r="P452" s="31"/>
    </row>
    <row r="453" spans="5:16" ht="27" x14ac:dyDescent="0.15">
      <c r="E453" s="1">
        <v>434</v>
      </c>
      <c r="G453" s="1">
        <v>12</v>
      </c>
      <c r="K453" s="27" t="s">
        <v>136</v>
      </c>
      <c r="L453" s="27" t="s">
        <v>147</v>
      </c>
      <c r="M453" s="28">
        <v>3.2</v>
      </c>
      <c r="N453" s="29" t="s">
        <v>89</v>
      </c>
      <c r="O453" s="46"/>
      <c r="P453" s="31"/>
    </row>
    <row r="454" spans="5:16" ht="27" x14ac:dyDescent="0.15">
      <c r="E454" s="1">
        <v>435</v>
      </c>
      <c r="G454" s="1">
        <v>12</v>
      </c>
      <c r="K454" s="27" t="s">
        <v>138</v>
      </c>
      <c r="L454" s="27" t="s">
        <v>148</v>
      </c>
      <c r="M454" s="28">
        <v>3.2</v>
      </c>
      <c r="N454" s="29" t="s">
        <v>89</v>
      </c>
      <c r="O454" s="46"/>
      <c r="P454" s="31"/>
    </row>
    <row r="455" spans="5:16" ht="27" x14ac:dyDescent="0.15">
      <c r="E455" s="1">
        <v>436</v>
      </c>
      <c r="G455" s="1">
        <v>12</v>
      </c>
      <c r="K455" s="27" t="s">
        <v>145</v>
      </c>
      <c r="L455" s="27" t="s">
        <v>154</v>
      </c>
      <c r="M455" s="28">
        <v>3.2</v>
      </c>
      <c r="N455" s="29" t="s">
        <v>89</v>
      </c>
      <c r="O455" s="46"/>
      <c r="P455" s="31"/>
    </row>
    <row r="456" spans="5:16" ht="27" x14ac:dyDescent="0.15">
      <c r="E456" s="1">
        <v>437</v>
      </c>
      <c r="G456" s="1">
        <v>12</v>
      </c>
      <c r="K456" s="27" t="s">
        <v>140</v>
      </c>
      <c r="L456" s="27" t="s">
        <v>149</v>
      </c>
      <c r="M456" s="28">
        <v>4.0999999999999996</v>
      </c>
      <c r="N456" s="29" t="s">
        <v>89</v>
      </c>
      <c r="O456" s="46"/>
      <c r="P456" s="31"/>
    </row>
    <row r="457" spans="5:16" ht="27" x14ac:dyDescent="0.15">
      <c r="E457" s="1">
        <v>438</v>
      </c>
      <c r="G457" s="1">
        <v>12</v>
      </c>
      <c r="K457" s="27" t="s">
        <v>143</v>
      </c>
      <c r="L457" s="27" t="s">
        <v>153</v>
      </c>
      <c r="M457" s="28">
        <v>3.2</v>
      </c>
      <c r="N457" s="29" t="s">
        <v>89</v>
      </c>
      <c r="O457" s="46"/>
      <c r="P457" s="31"/>
    </row>
    <row r="458" spans="5:16" ht="27" x14ac:dyDescent="0.15">
      <c r="E458" s="1">
        <v>439</v>
      </c>
      <c r="G458" s="1">
        <v>12</v>
      </c>
      <c r="K458" s="27" t="s">
        <v>136</v>
      </c>
      <c r="L458" s="27" t="s">
        <v>137</v>
      </c>
      <c r="M458" s="28">
        <v>27.4</v>
      </c>
      <c r="N458" s="29" t="s">
        <v>89</v>
      </c>
      <c r="O458" s="46"/>
      <c r="P458" s="31"/>
    </row>
    <row r="459" spans="5:16" ht="27" x14ac:dyDescent="0.15">
      <c r="E459" s="1">
        <v>440</v>
      </c>
      <c r="G459" s="1">
        <v>12</v>
      </c>
      <c r="K459" s="27" t="s">
        <v>138</v>
      </c>
      <c r="L459" s="27" t="s">
        <v>139</v>
      </c>
      <c r="M459" s="28">
        <v>27.4</v>
      </c>
      <c r="N459" s="29" t="s">
        <v>89</v>
      </c>
      <c r="O459" s="46"/>
      <c r="P459" s="31"/>
    </row>
    <row r="460" spans="5:16" ht="27" x14ac:dyDescent="0.15">
      <c r="E460" s="1">
        <v>441</v>
      </c>
      <c r="G460" s="1">
        <v>12</v>
      </c>
      <c r="K460" s="27" t="s">
        <v>145</v>
      </c>
      <c r="L460" s="27" t="s">
        <v>146</v>
      </c>
      <c r="M460" s="28">
        <v>26.4</v>
      </c>
      <c r="N460" s="29" t="s">
        <v>89</v>
      </c>
      <c r="O460" s="46"/>
      <c r="P460" s="31"/>
    </row>
    <row r="461" spans="5:16" ht="27" x14ac:dyDescent="0.15">
      <c r="E461" s="1">
        <v>442</v>
      </c>
      <c r="G461" s="1">
        <v>12</v>
      </c>
      <c r="K461" s="27" t="s">
        <v>140</v>
      </c>
      <c r="L461" s="27" t="s">
        <v>141</v>
      </c>
      <c r="M461" s="28">
        <v>31.7</v>
      </c>
      <c r="N461" s="29" t="s">
        <v>89</v>
      </c>
      <c r="O461" s="46"/>
      <c r="P461" s="31"/>
    </row>
    <row r="462" spans="5:16" ht="27" x14ac:dyDescent="0.15">
      <c r="E462" s="1">
        <v>443</v>
      </c>
      <c r="G462" s="1">
        <v>12</v>
      </c>
      <c r="K462" s="27" t="s">
        <v>143</v>
      </c>
      <c r="L462" s="27" t="s">
        <v>144</v>
      </c>
      <c r="M462" s="28">
        <v>27.4</v>
      </c>
      <c r="N462" s="29" t="s">
        <v>89</v>
      </c>
      <c r="O462" s="46"/>
      <c r="P462" s="31"/>
    </row>
    <row r="463" spans="5:16" x14ac:dyDescent="0.15">
      <c r="E463" s="1">
        <v>444</v>
      </c>
      <c r="G463" s="1">
        <v>11</v>
      </c>
      <c r="K463" s="27" t="s">
        <v>161</v>
      </c>
      <c r="L463" s="27" t="s">
        <v>43</v>
      </c>
      <c r="M463" s="28">
        <v>1</v>
      </c>
      <c r="N463" s="29" t="s">
        <v>45</v>
      </c>
      <c r="O463" s="30">
        <f>+O464+O465+O466+O467+O468+O469+O470+O471+O472+O473+O474+O475+O476+O477+O478+O479+O480+O481+O482+O483+O484+O485+O486+O487+O488+O489+O490+O491+O492+O493+O494+O495+O496+O497+O498+O499+O500+O501+O502+O503+O504+O505+O506+O507+O508</f>
        <v>0</v>
      </c>
      <c r="P463" s="31"/>
    </row>
    <row r="464" spans="5:16" x14ac:dyDescent="0.15">
      <c r="E464" s="1">
        <v>445</v>
      </c>
      <c r="G464" s="1">
        <v>12</v>
      </c>
      <c r="K464" s="27" t="s">
        <v>166</v>
      </c>
      <c r="L464" s="27" t="s">
        <v>43</v>
      </c>
      <c r="M464" s="28">
        <v>1</v>
      </c>
      <c r="N464" s="29" t="s">
        <v>167</v>
      </c>
      <c r="O464" s="46"/>
      <c r="P464" s="31"/>
    </row>
    <row r="465" spans="5:16" x14ac:dyDescent="0.15">
      <c r="E465" s="1">
        <v>446</v>
      </c>
      <c r="G465" s="1">
        <v>12</v>
      </c>
      <c r="K465" s="27" t="s">
        <v>168</v>
      </c>
      <c r="L465" s="27" t="s">
        <v>43</v>
      </c>
      <c r="M465" s="28">
        <v>2</v>
      </c>
      <c r="N465" s="29" t="s">
        <v>167</v>
      </c>
      <c r="O465" s="46"/>
      <c r="P465" s="31"/>
    </row>
    <row r="466" spans="5:16" x14ac:dyDescent="0.15">
      <c r="E466" s="1">
        <v>447</v>
      </c>
      <c r="G466" s="1">
        <v>12</v>
      </c>
      <c r="K466" s="27" t="s">
        <v>169</v>
      </c>
      <c r="L466" s="27" t="s">
        <v>43</v>
      </c>
      <c r="M466" s="28">
        <v>2</v>
      </c>
      <c r="N466" s="29" t="s">
        <v>167</v>
      </c>
      <c r="O466" s="46"/>
      <c r="P466" s="31"/>
    </row>
    <row r="467" spans="5:16" x14ac:dyDescent="0.15">
      <c r="E467" s="1">
        <v>448</v>
      </c>
      <c r="G467" s="1">
        <v>12</v>
      </c>
      <c r="K467" s="27" t="s">
        <v>175</v>
      </c>
      <c r="L467" s="27" t="s">
        <v>176</v>
      </c>
      <c r="M467" s="28">
        <v>1</v>
      </c>
      <c r="N467" s="29" t="s">
        <v>117</v>
      </c>
      <c r="O467" s="46"/>
      <c r="P467" s="31"/>
    </row>
    <row r="468" spans="5:16" x14ac:dyDescent="0.15">
      <c r="E468" s="1">
        <v>449</v>
      </c>
      <c r="G468" s="1">
        <v>12</v>
      </c>
      <c r="K468" s="27" t="s">
        <v>179</v>
      </c>
      <c r="L468" s="27" t="s">
        <v>180</v>
      </c>
      <c r="M468" s="28">
        <v>4</v>
      </c>
      <c r="N468" s="29" t="s">
        <v>117</v>
      </c>
      <c r="O468" s="46"/>
      <c r="P468" s="31"/>
    </row>
    <row r="469" spans="5:16" x14ac:dyDescent="0.15">
      <c r="E469" s="1">
        <v>450</v>
      </c>
      <c r="G469" s="1">
        <v>12</v>
      </c>
      <c r="K469" s="27" t="s">
        <v>292</v>
      </c>
      <c r="L469" s="27" t="s">
        <v>293</v>
      </c>
      <c r="M469" s="28">
        <v>1</v>
      </c>
      <c r="N469" s="29" t="s">
        <v>117</v>
      </c>
      <c r="O469" s="46"/>
      <c r="P469" s="31"/>
    </row>
    <row r="470" spans="5:16" x14ac:dyDescent="0.15">
      <c r="E470" s="1">
        <v>451</v>
      </c>
      <c r="G470" s="1">
        <v>12</v>
      </c>
      <c r="K470" s="27" t="s">
        <v>294</v>
      </c>
      <c r="L470" s="27" t="s">
        <v>295</v>
      </c>
      <c r="M470" s="28">
        <v>1</v>
      </c>
      <c r="N470" s="29" t="s">
        <v>45</v>
      </c>
      <c r="O470" s="46"/>
      <c r="P470" s="31"/>
    </row>
    <row r="471" spans="5:16" x14ac:dyDescent="0.15">
      <c r="E471" s="1">
        <v>452</v>
      </c>
      <c r="G471" s="1">
        <v>12</v>
      </c>
      <c r="K471" s="27" t="s">
        <v>214</v>
      </c>
      <c r="L471" s="27" t="s">
        <v>261</v>
      </c>
      <c r="M471" s="28">
        <v>2</v>
      </c>
      <c r="N471" s="29" t="s">
        <v>117</v>
      </c>
      <c r="O471" s="46"/>
      <c r="P471" s="31"/>
    </row>
    <row r="472" spans="5:16" x14ac:dyDescent="0.15">
      <c r="E472" s="1">
        <v>453</v>
      </c>
      <c r="G472" s="1">
        <v>12</v>
      </c>
      <c r="K472" s="27" t="s">
        <v>214</v>
      </c>
      <c r="L472" s="27" t="s">
        <v>220</v>
      </c>
      <c r="M472" s="28">
        <v>2</v>
      </c>
      <c r="N472" s="29" t="s">
        <v>117</v>
      </c>
      <c r="O472" s="46"/>
      <c r="P472" s="31"/>
    </row>
    <row r="473" spans="5:16" x14ac:dyDescent="0.15">
      <c r="E473" s="1">
        <v>454</v>
      </c>
      <c r="G473" s="1">
        <v>12</v>
      </c>
      <c r="K473" s="27" t="s">
        <v>214</v>
      </c>
      <c r="L473" s="27" t="s">
        <v>221</v>
      </c>
      <c r="M473" s="28">
        <v>2</v>
      </c>
      <c r="N473" s="29" t="s">
        <v>117</v>
      </c>
      <c r="O473" s="46"/>
      <c r="P473" s="31"/>
    </row>
    <row r="474" spans="5:16" ht="40.5" x14ac:dyDescent="0.15">
      <c r="E474" s="1">
        <v>455</v>
      </c>
      <c r="G474" s="1">
        <v>12</v>
      </c>
      <c r="K474" s="27" t="s">
        <v>187</v>
      </c>
      <c r="L474" s="27" t="s">
        <v>281</v>
      </c>
      <c r="M474" s="28">
        <v>2.8</v>
      </c>
      <c r="N474" s="29" t="s">
        <v>89</v>
      </c>
      <c r="O474" s="46"/>
      <c r="P474" s="31"/>
    </row>
    <row r="475" spans="5:16" ht="40.5" x14ac:dyDescent="0.15">
      <c r="E475" s="1">
        <v>456</v>
      </c>
      <c r="G475" s="1">
        <v>12</v>
      </c>
      <c r="K475" s="27" t="s">
        <v>189</v>
      </c>
      <c r="L475" s="27" t="s">
        <v>296</v>
      </c>
      <c r="M475" s="28">
        <v>2.8</v>
      </c>
      <c r="N475" s="29" t="s">
        <v>89</v>
      </c>
      <c r="O475" s="46"/>
      <c r="P475" s="31"/>
    </row>
    <row r="476" spans="5:16" ht="27" x14ac:dyDescent="0.15">
      <c r="E476" s="1">
        <v>457</v>
      </c>
      <c r="G476" s="1">
        <v>12</v>
      </c>
      <c r="K476" s="27" t="s">
        <v>193</v>
      </c>
      <c r="L476" s="27" t="s">
        <v>277</v>
      </c>
      <c r="M476" s="28">
        <v>28.3</v>
      </c>
      <c r="N476" s="29" t="s">
        <v>89</v>
      </c>
      <c r="O476" s="46"/>
      <c r="P476" s="31"/>
    </row>
    <row r="477" spans="5:16" ht="27" x14ac:dyDescent="0.15">
      <c r="E477" s="1">
        <v>458</v>
      </c>
      <c r="G477" s="1">
        <v>12</v>
      </c>
      <c r="K477" s="27" t="s">
        <v>197</v>
      </c>
      <c r="L477" s="27" t="s">
        <v>289</v>
      </c>
      <c r="M477" s="28">
        <v>24</v>
      </c>
      <c r="N477" s="29" t="s">
        <v>89</v>
      </c>
      <c r="O477" s="46"/>
      <c r="P477" s="31"/>
    </row>
    <row r="478" spans="5:16" x14ac:dyDescent="0.15">
      <c r="E478" s="1">
        <v>459</v>
      </c>
      <c r="G478" s="1">
        <v>12</v>
      </c>
      <c r="K478" s="27" t="s">
        <v>283</v>
      </c>
      <c r="L478" s="27" t="s">
        <v>202</v>
      </c>
      <c r="M478" s="28">
        <v>1</v>
      </c>
      <c r="N478" s="29" t="s">
        <v>117</v>
      </c>
      <c r="O478" s="46"/>
      <c r="P478" s="31"/>
    </row>
    <row r="479" spans="5:16" x14ac:dyDescent="0.15">
      <c r="E479" s="1">
        <v>460</v>
      </c>
      <c r="G479" s="1">
        <v>12</v>
      </c>
      <c r="K479" s="27" t="s">
        <v>203</v>
      </c>
      <c r="L479" s="27" t="s">
        <v>204</v>
      </c>
      <c r="M479" s="28">
        <v>3</v>
      </c>
      <c r="N479" s="29" t="s">
        <v>117</v>
      </c>
      <c r="O479" s="46"/>
      <c r="P479" s="31"/>
    </row>
    <row r="480" spans="5:16" x14ac:dyDescent="0.15">
      <c r="E480" s="1">
        <v>461</v>
      </c>
      <c r="G480" s="1">
        <v>12</v>
      </c>
      <c r="K480" s="27" t="s">
        <v>203</v>
      </c>
      <c r="L480" s="27" t="s">
        <v>205</v>
      </c>
      <c r="M480" s="28">
        <v>37</v>
      </c>
      <c r="N480" s="29" t="s">
        <v>117</v>
      </c>
      <c r="O480" s="46"/>
      <c r="P480" s="31"/>
    </row>
    <row r="481" spans="5:16" x14ac:dyDescent="0.15">
      <c r="E481" s="1">
        <v>462</v>
      </c>
      <c r="G481" s="1">
        <v>12</v>
      </c>
      <c r="K481" s="27" t="s">
        <v>203</v>
      </c>
      <c r="L481" s="27" t="s">
        <v>206</v>
      </c>
      <c r="M481" s="28">
        <v>31</v>
      </c>
      <c r="N481" s="29" t="s">
        <v>117</v>
      </c>
      <c r="O481" s="46"/>
      <c r="P481" s="31"/>
    </row>
    <row r="482" spans="5:16" x14ac:dyDescent="0.15">
      <c r="E482" s="1">
        <v>463</v>
      </c>
      <c r="G482" s="1">
        <v>12</v>
      </c>
      <c r="K482" s="27" t="s">
        <v>207</v>
      </c>
      <c r="L482" s="27" t="s">
        <v>208</v>
      </c>
      <c r="M482" s="28">
        <v>9</v>
      </c>
      <c r="N482" s="29" t="s">
        <v>117</v>
      </c>
      <c r="O482" s="46"/>
      <c r="P482" s="31"/>
    </row>
    <row r="483" spans="5:16" x14ac:dyDescent="0.15">
      <c r="E483" s="1">
        <v>464</v>
      </c>
      <c r="G483" s="1">
        <v>12</v>
      </c>
      <c r="K483" s="27" t="s">
        <v>207</v>
      </c>
      <c r="L483" s="27" t="s">
        <v>209</v>
      </c>
      <c r="M483" s="28">
        <v>31</v>
      </c>
      <c r="N483" s="29" t="s">
        <v>117</v>
      </c>
      <c r="O483" s="46"/>
      <c r="P483" s="31"/>
    </row>
    <row r="484" spans="5:16" x14ac:dyDescent="0.15">
      <c r="E484" s="1">
        <v>465</v>
      </c>
      <c r="G484" s="1">
        <v>12</v>
      </c>
      <c r="K484" s="27" t="s">
        <v>210</v>
      </c>
      <c r="L484" s="27" t="s">
        <v>211</v>
      </c>
      <c r="M484" s="28">
        <v>2</v>
      </c>
      <c r="N484" s="29" t="s">
        <v>117</v>
      </c>
      <c r="O484" s="46"/>
      <c r="P484" s="31"/>
    </row>
    <row r="485" spans="5:16" x14ac:dyDescent="0.15">
      <c r="E485" s="1">
        <v>466</v>
      </c>
      <c r="G485" s="1">
        <v>12</v>
      </c>
      <c r="K485" s="27" t="s">
        <v>212</v>
      </c>
      <c r="L485" s="27" t="s">
        <v>213</v>
      </c>
      <c r="M485" s="28">
        <v>2</v>
      </c>
      <c r="N485" s="29" t="s">
        <v>117</v>
      </c>
      <c r="O485" s="46"/>
      <c r="P485" s="31"/>
    </row>
    <row r="486" spans="5:16" x14ac:dyDescent="0.15">
      <c r="E486" s="1">
        <v>467</v>
      </c>
      <c r="G486" s="1">
        <v>12</v>
      </c>
      <c r="K486" s="27" t="s">
        <v>218</v>
      </c>
      <c r="L486" s="27" t="s">
        <v>202</v>
      </c>
      <c r="M486" s="28">
        <v>8</v>
      </c>
      <c r="N486" s="29" t="s">
        <v>117</v>
      </c>
      <c r="O486" s="46"/>
      <c r="P486" s="31"/>
    </row>
    <row r="487" spans="5:16" x14ac:dyDescent="0.15">
      <c r="E487" s="1">
        <v>468</v>
      </c>
      <c r="G487" s="1">
        <v>12</v>
      </c>
      <c r="K487" s="27" t="s">
        <v>218</v>
      </c>
      <c r="L487" s="27" t="s">
        <v>216</v>
      </c>
      <c r="M487" s="28">
        <v>5</v>
      </c>
      <c r="N487" s="29" t="s">
        <v>117</v>
      </c>
      <c r="O487" s="46"/>
      <c r="P487" s="31"/>
    </row>
    <row r="488" spans="5:16" ht="27" x14ac:dyDescent="0.15">
      <c r="E488" s="1">
        <v>469</v>
      </c>
      <c r="G488" s="1">
        <v>12</v>
      </c>
      <c r="K488" s="27" t="s">
        <v>193</v>
      </c>
      <c r="L488" s="27" t="s">
        <v>226</v>
      </c>
      <c r="M488" s="28">
        <v>0.6</v>
      </c>
      <c r="N488" s="29" t="s">
        <v>89</v>
      </c>
      <c r="O488" s="46"/>
      <c r="P488" s="31"/>
    </row>
    <row r="489" spans="5:16" ht="27" x14ac:dyDescent="0.15">
      <c r="E489" s="1">
        <v>470</v>
      </c>
      <c r="G489" s="1">
        <v>12</v>
      </c>
      <c r="K489" s="27" t="s">
        <v>197</v>
      </c>
      <c r="L489" s="27" t="s">
        <v>227</v>
      </c>
      <c r="M489" s="28">
        <v>0.6</v>
      </c>
      <c r="N489" s="29" t="s">
        <v>89</v>
      </c>
      <c r="O489" s="46"/>
      <c r="P489" s="31"/>
    </row>
    <row r="490" spans="5:16" x14ac:dyDescent="0.15">
      <c r="E490" s="1">
        <v>471</v>
      </c>
      <c r="G490" s="1">
        <v>12</v>
      </c>
      <c r="K490" s="27" t="s">
        <v>179</v>
      </c>
      <c r="L490" s="27" t="s">
        <v>180</v>
      </c>
      <c r="M490" s="28">
        <v>1</v>
      </c>
      <c r="N490" s="29" t="s">
        <v>117</v>
      </c>
      <c r="O490" s="46"/>
      <c r="P490" s="31"/>
    </row>
    <row r="491" spans="5:16" x14ac:dyDescent="0.15">
      <c r="E491" s="1">
        <v>472</v>
      </c>
      <c r="G491" s="1">
        <v>12</v>
      </c>
      <c r="K491" s="27" t="s">
        <v>214</v>
      </c>
      <c r="L491" s="27" t="s">
        <v>220</v>
      </c>
      <c r="M491" s="28">
        <v>2</v>
      </c>
      <c r="N491" s="29" t="s">
        <v>117</v>
      </c>
      <c r="O491" s="46"/>
      <c r="P491" s="31"/>
    </row>
    <row r="492" spans="5:16" x14ac:dyDescent="0.15">
      <c r="E492" s="1">
        <v>473</v>
      </c>
      <c r="G492" s="1">
        <v>12</v>
      </c>
      <c r="K492" s="27" t="s">
        <v>214</v>
      </c>
      <c r="L492" s="27" t="s">
        <v>222</v>
      </c>
      <c r="M492" s="28">
        <v>1</v>
      </c>
      <c r="N492" s="29" t="s">
        <v>117</v>
      </c>
      <c r="O492" s="46"/>
      <c r="P492" s="31"/>
    </row>
    <row r="493" spans="5:16" x14ac:dyDescent="0.15">
      <c r="E493" s="1">
        <v>474</v>
      </c>
      <c r="G493" s="1">
        <v>12</v>
      </c>
      <c r="K493" s="27" t="s">
        <v>214</v>
      </c>
      <c r="L493" s="27" t="s">
        <v>202</v>
      </c>
      <c r="M493" s="28">
        <v>4</v>
      </c>
      <c r="N493" s="29" t="s">
        <v>117</v>
      </c>
      <c r="O493" s="46"/>
      <c r="P493" s="31"/>
    </row>
    <row r="494" spans="5:16" x14ac:dyDescent="0.15">
      <c r="E494" s="1">
        <v>475</v>
      </c>
      <c r="G494" s="1">
        <v>12</v>
      </c>
      <c r="K494" s="27" t="s">
        <v>214</v>
      </c>
      <c r="L494" s="27" t="s">
        <v>216</v>
      </c>
      <c r="M494" s="28">
        <v>1</v>
      </c>
      <c r="N494" s="29" t="s">
        <v>117</v>
      </c>
      <c r="O494" s="46"/>
      <c r="P494" s="31"/>
    </row>
    <row r="495" spans="5:16" x14ac:dyDescent="0.15">
      <c r="E495" s="1">
        <v>476</v>
      </c>
      <c r="G495" s="1">
        <v>12</v>
      </c>
      <c r="K495" s="27" t="s">
        <v>214</v>
      </c>
      <c r="L495" s="27" t="s">
        <v>217</v>
      </c>
      <c r="M495" s="28">
        <v>2</v>
      </c>
      <c r="N495" s="29" t="s">
        <v>117</v>
      </c>
      <c r="O495" s="46"/>
      <c r="P495" s="31"/>
    </row>
    <row r="496" spans="5:16" x14ac:dyDescent="0.15">
      <c r="E496" s="1">
        <v>477</v>
      </c>
      <c r="G496" s="1">
        <v>12</v>
      </c>
      <c r="K496" s="27" t="s">
        <v>223</v>
      </c>
      <c r="L496" s="27" t="s">
        <v>220</v>
      </c>
      <c r="M496" s="28">
        <v>4</v>
      </c>
      <c r="N496" s="29" t="s">
        <v>117</v>
      </c>
      <c r="O496" s="46"/>
      <c r="P496" s="31"/>
    </row>
    <row r="497" spans="5:16" x14ac:dyDescent="0.15">
      <c r="E497" s="1">
        <v>478</v>
      </c>
      <c r="G497" s="1">
        <v>12</v>
      </c>
      <c r="K497" s="27" t="s">
        <v>223</v>
      </c>
      <c r="L497" s="27" t="s">
        <v>222</v>
      </c>
      <c r="M497" s="28">
        <v>3</v>
      </c>
      <c r="N497" s="29" t="s">
        <v>117</v>
      </c>
      <c r="O497" s="46"/>
      <c r="P497" s="31"/>
    </row>
    <row r="498" spans="5:16" ht="40.5" x14ac:dyDescent="0.15">
      <c r="E498" s="1">
        <v>479</v>
      </c>
      <c r="G498" s="1">
        <v>12</v>
      </c>
      <c r="K498" s="27" t="s">
        <v>187</v>
      </c>
      <c r="L498" s="27" t="s">
        <v>290</v>
      </c>
      <c r="M498" s="28">
        <v>0.9</v>
      </c>
      <c r="N498" s="29" t="s">
        <v>89</v>
      </c>
      <c r="O498" s="46"/>
      <c r="P498" s="31"/>
    </row>
    <row r="499" spans="5:16" ht="40.5" x14ac:dyDescent="0.15">
      <c r="E499" s="1">
        <v>480</v>
      </c>
      <c r="G499" s="1">
        <v>12</v>
      </c>
      <c r="K499" s="27" t="s">
        <v>191</v>
      </c>
      <c r="L499" s="27" t="s">
        <v>297</v>
      </c>
      <c r="M499" s="28">
        <v>0.7</v>
      </c>
      <c r="N499" s="29" t="s">
        <v>89</v>
      </c>
      <c r="O499" s="46"/>
      <c r="P499" s="31"/>
    </row>
    <row r="500" spans="5:16" ht="27" x14ac:dyDescent="0.15">
      <c r="E500" s="1">
        <v>481</v>
      </c>
      <c r="G500" s="1">
        <v>12</v>
      </c>
      <c r="K500" s="27" t="s">
        <v>193</v>
      </c>
      <c r="L500" s="27" t="s">
        <v>194</v>
      </c>
      <c r="M500" s="28">
        <v>7.1</v>
      </c>
      <c r="N500" s="29" t="s">
        <v>89</v>
      </c>
      <c r="O500" s="46"/>
      <c r="P500" s="31"/>
    </row>
    <row r="501" spans="5:16" ht="27" x14ac:dyDescent="0.15">
      <c r="E501" s="1">
        <v>482</v>
      </c>
      <c r="G501" s="1">
        <v>12</v>
      </c>
      <c r="K501" s="27" t="s">
        <v>197</v>
      </c>
      <c r="L501" s="27" t="s">
        <v>198</v>
      </c>
      <c r="M501" s="28">
        <v>4.2</v>
      </c>
      <c r="N501" s="29" t="s">
        <v>89</v>
      </c>
      <c r="O501" s="46"/>
      <c r="P501" s="31"/>
    </row>
    <row r="502" spans="5:16" ht="27" x14ac:dyDescent="0.15">
      <c r="E502" s="1">
        <v>483</v>
      </c>
      <c r="G502" s="1">
        <v>12</v>
      </c>
      <c r="K502" s="27" t="s">
        <v>266</v>
      </c>
      <c r="L502" s="27" t="s">
        <v>200</v>
      </c>
      <c r="M502" s="28">
        <v>1.5</v>
      </c>
      <c r="N502" s="29" t="s">
        <v>89</v>
      </c>
      <c r="O502" s="46"/>
      <c r="P502" s="31"/>
    </row>
    <row r="503" spans="5:16" x14ac:dyDescent="0.15">
      <c r="E503" s="1">
        <v>484</v>
      </c>
      <c r="G503" s="1">
        <v>12</v>
      </c>
      <c r="K503" s="27" t="s">
        <v>218</v>
      </c>
      <c r="L503" s="27" t="s">
        <v>202</v>
      </c>
      <c r="M503" s="28">
        <v>4</v>
      </c>
      <c r="N503" s="29" t="s">
        <v>117</v>
      </c>
      <c r="O503" s="46"/>
      <c r="P503" s="31"/>
    </row>
    <row r="504" spans="5:16" x14ac:dyDescent="0.15">
      <c r="E504" s="1">
        <v>485</v>
      </c>
      <c r="G504" s="1">
        <v>12</v>
      </c>
      <c r="K504" s="27" t="s">
        <v>218</v>
      </c>
      <c r="L504" s="27" t="s">
        <v>216</v>
      </c>
      <c r="M504" s="28">
        <v>2</v>
      </c>
      <c r="N504" s="29" t="s">
        <v>117</v>
      </c>
      <c r="O504" s="46"/>
      <c r="P504" s="31"/>
    </row>
    <row r="505" spans="5:16" x14ac:dyDescent="0.15">
      <c r="E505" s="1">
        <v>486</v>
      </c>
      <c r="G505" s="1">
        <v>12</v>
      </c>
      <c r="K505" s="27" t="s">
        <v>231</v>
      </c>
      <c r="L505" s="27" t="s">
        <v>232</v>
      </c>
      <c r="M505" s="28">
        <v>1</v>
      </c>
      <c r="N505" s="29" t="s">
        <v>117</v>
      </c>
      <c r="O505" s="46"/>
      <c r="P505" s="31"/>
    </row>
    <row r="506" spans="5:16" x14ac:dyDescent="0.15">
      <c r="E506" s="1">
        <v>487</v>
      </c>
      <c r="G506" s="1">
        <v>12</v>
      </c>
      <c r="K506" s="27" t="s">
        <v>233</v>
      </c>
      <c r="L506" s="27" t="s">
        <v>234</v>
      </c>
      <c r="M506" s="28">
        <v>1</v>
      </c>
      <c r="N506" s="29" t="s">
        <v>117</v>
      </c>
      <c r="O506" s="46"/>
      <c r="P506" s="31"/>
    </row>
    <row r="507" spans="5:16" x14ac:dyDescent="0.15">
      <c r="E507" s="1">
        <v>488</v>
      </c>
      <c r="G507" s="1">
        <v>12</v>
      </c>
      <c r="K507" s="27" t="s">
        <v>235</v>
      </c>
      <c r="L507" s="27" t="s">
        <v>236</v>
      </c>
      <c r="M507" s="28">
        <v>1</v>
      </c>
      <c r="N507" s="29" t="s">
        <v>117</v>
      </c>
      <c r="O507" s="46"/>
      <c r="P507" s="31"/>
    </row>
    <row r="508" spans="5:16" x14ac:dyDescent="0.15">
      <c r="E508" s="1">
        <v>489</v>
      </c>
      <c r="G508" s="1">
        <v>12</v>
      </c>
      <c r="K508" s="27" t="s">
        <v>237</v>
      </c>
      <c r="L508" s="27" t="s">
        <v>238</v>
      </c>
      <c r="M508" s="28">
        <v>1</v>
      </c>
      <c r="N508" s="29" t="s">
        <v>117</v>
      </c>
      <c r="O508" s="46"/>
      <c r="P508" s="31"/>
    </row>
    <row r="509" spans="5:16" x14ac:dyDescent="0.15">
      <c r="E509" s="1">
        <v>490</v>
      </c>
      <c r="G509" s="1">
        <v>10</v>
      </c>
      <c r="K509" s="27" t="s">
        <v>298</v>
      </c>
      <c r="L509" s="27" t="s">
        <v>84</v>
      </c>
      <c r="M509" s="28">
        <v>1</v>
      </c>
      <c r="N509" s="29" t="s">
        <v>45</v>
      </c>
      <c r="O509" s="30">
        <f>+O510+O512+O526+O532+O538+O568</f>
        <v>0</v>
      </c>
      <c r="P509" s="31"/>
    </row>
    <row r="510" spans="5:16" x14ac:dyDescent="0.15">
      <c r="E510" s="1">
        <v>491</v>
      </c>
      <c r="G510" s="1">
        <v>11</v>
      </c>
      <c r="K510" s="27" t="s">
        <v>93</v>
      </c>
      <c r="L510" s="27" t="s">
        <v>43</v>
      </c>
      <c r="M510" s="28">
        <v>1</v>
      </c>
      <c r="N510" s="29" t="s">
        <v>45</v>
      </c>
      <c r="O510" s="30">
        <f>+O511</f>
        <v>0</v>
      </c>
      <c r="P510" s="31"/>
    </row>
    <row r="511" spans="5:16" x14ac:dyDescent="0.15">
      <c r="E511" s="1">
        <v>492</v>
      </c>
      <c r="G511" s="1">
        <v>12</v>
      </c>
      <c r="K511" s="27" t="s">
        <v>94</v>
      </c>
      <c r="L511" s="27" t="s">
        <v>95</v>
      </c>
      <c r="M511" s="28">
        <v>1</v>
      </c>
      <c r="N511" s="29" t="s">
        <v>45</v>
      </c>
      <c r="O511" s="46"/>
      <c r="P511" s="31"/>
    </row>
    <row r="512" spans="5:16" x14ac:dyDescent="0.15">
      <c r="E512" s="1">
        <v>493</v>
      </c>
      <c r="G512" s="1">
        <v>11</v>
      </c>
      <c r="K512" s="27" t="s">
        <v>96</v>
      </c>
      <c r="L512" s="27" t="s">
        <v>43</v>
      </c>
      <c r="M512" s="28">
        <v>1</v>
      </c>
      <c r="N512" s="29" t="s">
        <v>45</v>
      </c>
      <c r="O512" s="30">
        <f>+O513+O514+O515+O516+O517+O518+O519+O520+O521+O522+O523+O524+O525</f>
        <v>0</v>
      </c>
      <c r="P512" s="31"/>
    </row>
    <row r="513" spans="5:16" x14ac:dyDescent="0.15">
      <c r="E513" s="1">
        <v>494</v>
      </c>
      <c r="G513" s="1">
        <v>12</v>
      </c>
      <c r="K513" s="27" t="s">
        <v>299</v>
      </c>
      <c r="L513" s="27" t="s">
        <v>300</v>
      </c>
      <c r="M513" s="28">
        <v>7.6</v>
      </c>
      <c r="N513" s="29" t="s">
        <v>89</v>
      </c>
      <c r="O513" s="46"/>
      <c r="P513" s="31"/>
    </row>
    <row r="514" spans="5:16" x14ac:dyDescent="0.15">
      <c r="E514" s="1">
        <v>495</v>
      </c>
      <c r="G514" s="1">
        <v>12</v>
      </c>
      <c r="K514" s="27" t="s">
        <v>99</v>
      </c>
      <c r="L514" s="27" t="s">
        <v>100</v>
      </c>
      <c r="M514" s="28">
        <v>2.8</v>
      </c>
      <c r="N514" s="29" t="s">
        <v>89</v>
      </c>
      <c r="O514" s="46"/>
      <c r="P514" s="31"/>
    </row>
    <row r="515" spans="5:16" x14ac:dyDescent="0.15">
      <c r="E515" s="1">
        <v>496</v>
      </c>
      <c r="G515" s="1">
        <v>12</v>
      </c>
      <c r="K515" s="27" t="s">
        <v>301</v>
      </c>
      <c r="L515" s="27" t="s">
        <v>302</v>
      </c>
      <c r="M515" s="28">
        <v>0.5</v>
      </c>
      <c r="N515" s="29" t="s">
        <v>89</v>
      </c>
      <c r="O515" s="46"/>
      <c r="P515" s="31"/>
    </row>
    <row r="516" spans="5:16" x14ac:dyDescent="0.15">
      <c r="E516" s="1">
        <v>497</v>
      </c>
      <c r="G516" s="1">
        <v>12</v>
      </c>
      <c r="K516" s="27" t="s">
        <v>102</v>
      </c>
      <c r="L516" s="27" t="s">
        <v>103</v>
      </c>
      <c r="M516" s="28">
        <v>0.5</v>
      </c>
      <c r="N516" s="29" t="s">
        <v>89</v>
      </c>
      <c r="O516" s="46"/>
      <c r="P516" s="31"/>
    </row>
    <row r="517" spans="5:16" x14ac:dyDescent="0.15">
      <c r="E517" s="1">
        <v>498</v>
      </c>
      <c r="G517" s="1">
        <v>12</v>
      </c>
      <c r="K517" s="27" t="s">
        <v>97</v>
      </c>
      <c r="L517" s="27" t="s">
        <v>104</v>
      </c>
      <c r="M517" s="28">
        <v>1</v>
      </c>
      <c r="N517" s="29" t="s">
        <v>89</v>
      </c>
      <c r="O517" s="46"/>
      <c r="P517" s="31"/>
    </row>
    <row r="518" spans="5:16" x14ac:dyDescent="0.15">
      <c r="E518" s="1">
        <v>499</v>
      </c>
      <c r="G518" s="1">
        <v>12</v>
      </c>
      <c r="K518" s="27" t="s">
        <v>301</v>
      </c>
      <c r="L518" s="27" t="s">
        <v>303</v>
      </c>
      <c r="M518" s="28">
        <v>0.6</v>
      </c>
      <c r="N518" s="29" t="s">
        <v>89</v>
      </c>
      <c r="O518" s="46"/>
      <c r="P518" s="31"/>
    </row>
    <row r="519" spans="5:16" x14ac:dyDescent="0.15">
      <c r="E519" s="1">
        <v>500</v>
      </c>
      <c r="G519" s="1">
        <v>12</v>
      </c>
      <c r="K519" s="27" t="s">
        <v>99</v>
      </c>
      <c r="L519" s="27" t="s">
        <v>107</v>
      </c>
      <c r="M519" s="28">
        <v>2.4</v>
      </c>
      <c r="N519" s="29" t="s">
        <v>89</v>
      </c>
      <c r="O519" s="46"/>
      <c r="P519" s="31"/>
    </row>
    <row r="520" spans="5:16" x14ac:dyDescent="0.15">
      <c r="E520" s="1">
        <v>501</v>
      </c>
      <c r="G520" s="1">
        <v>12</v>
      </c>
      <c r="K520" s="27" t="s">
        <v>105</v>
      </c>
      <c r="L520" s="27" t="s">
        <v>106</v>
      </c>
      <c r="M520" s="28">
        <v>1</v>
      </c>
      <c r="N520" s="29" t="s">
        <v>89</v>
      </c>
      <c r="O520" s="46"/>
      <c r="P520" s="31"/>
    </row>
    <row r="521" spans="5:16" x14ac:dyDescent="0.15">
      <c r="E521" s="1">
        <v>502</v>
      </c>
      <c r="G521" s="1">
        <v>12</v>
      </c>
      <c r="K521" s="27" t="s">
        <v>97</v>
      </c>
      <c r="L521" s="27" t="s">
        <v>108</v>
      </c>
      <c r="M521" s="28">
        <v>0.9</v>
      </c>
      <c r="N521" s="29" t="s">
        <v>89</v>
      </c>
      <c r="O521" s="46"/>
      <c r="P521" s="31"/>
    </row>
    <row r="522" spans="5:16" x14ac:dyDescent="0.15">
      <c r="E522" s="1">
        <v>503</v>
      </c>
      <c r="G522" s="1">
        <v>12</v>
      </c>
      <c r="K522" s="27" t="s">
        <v>301</v>
      </c>
      <c r="L522" s="27" t="s">
        <v>304</v>
      </c>
      <c r="M522" s="28">
        <v>1.7</v>
      </c>
      <c r="N522" s="29" t="s">
        <v>89</v>
      </c>
      <c r="O522" s="46"/>
      <c r="P522" s="31"/>
    </row>
    <row r="523" spans="5:16" x14ac:dyDescent="0.15">
      <c r="E523" s="1">
        <v>504</v>
      </c>
      <c r="G523" s="1">
        <v>12</v>
      </c>
      <c r="K523" s="27" t="s">
        <v>99</v>
      </c>
      <c r="L523" s="27" t="s">
        <v>111</v>
      </c>
      <c r="M523" s="28">
        <v>2.1</v>
      </c>
      <c r="N523" s="29" t="s">
        <v>89</v>
      </c>
      <c r="O523" s="46"/>
      <c r="P523" s="31"/>
    </row>
    <row r="524" spans="5:16" x14ac:dyDescent="0.15">
      <c r="E524" s="1">
        <v>505</v>
      </c>
      <c r="G524" s="1">
        <v>12</v>
      </c>
      <c r="K524" s="27" t="s">
        <v>109</v>
      </c>
      <c r="L524" s="27" t="s">
        <v>110</v>
      </c>
      <c r="M524" s="28">
        <v>0.9</v>
      </c>
      <c r="N524" s="29" t="s">
        <v>89</v>
      </c>
      <c r="O524" s="46"/>
      <c r="P524" s="31"/>
    </row>
    <row r="525" spans="5:16" x14ac:dyDescent="0.15">
      <c r="E525" s="1">
        <v>506</v>
      </c>
      <c r="G525" s="1">
        <v>12</v>
      </c>
      <c r="K525" s="27" t="s">
        <v>301</v>
      </c>
      <c r="L525" s="27" t="s">
        <v>305</v>
      </c>
      <c r="M525" s="28">
        <v>1</v>
      </c>
      <c r="N525" s="29" t="s">
        <v>306</v>
      </c>
      <c r="O525" s="46"/>
      <c r="P525" s="31"/>
    </row>
    <row r="526" spans="5:16" x14ac:dyDescent="0.15">
      <c r="E526" s="1">
        <v>507</v>
      </c>
      <c r="G526" s="1">
        <v>11</v>
      </c>
      <c r="K526" s="27" t="s">
        <v>114</v>
      </c>
      <c r="L526" s="27" t="s">
        <v>43</v>
      </c>
      <c r="M526" s="28">
        <v>1</v>
      </c>
      <c r="N526" s="29" t="s">
        <v>45</v>
      </c>
      <c r="O526" s="30">
        <f>+O527+O528+O529+O530+O531</f>
        <v>0</v>
      </c>
      <c r="P526" s="31"/>
    </row>
    <row r="527" spans="5:16" x14ac:dyDescent="0.15">
      <c r="E527" s="1">
        <v>508</v>
      </c>
      <c r="G527" s="1">
        <v>12</v>
      </c>
      <c r="K527" s="27" t="s">
        <v>120</v>
      </c>
      <c r="L527" s="27" t="s">
        <v>116</v>
      </c>
      <c r="M527" s="28">
        <v>2.8</v>
      </c>
      <c r="N527" s="29" t="s">
        <v>89</v>
      </c>
      <c r="O527" s="46"/>
      <c r="P527" s="31"/>
    </row>
    <row r="528" spans="5:16" x14ac:dyDescent="0.15">
      <c r="E528" s="1">
        <v>509</v>
      </c>
      <c r="G528" s="1">
        <v>12</v>
      </c>
      <c r="K528" s="27" t="s">
        <v>119</v>
      </c>
      <c r="L528" s="27" t="s">
        <v>116</v>
      </c>
      <c r="M528" s="28">
        <v>6.5</v>
      </c>
      <c r="N528" s="29" t="s">
        <v>89</v>
      </c>
      <c r="O528" s="46"/>
      <c r="P528" s="31"/>
    </row>
    <row r="529" spans="5:16" x14ac:dyDescent="0.15">
      <c r="E529" s="1">
        <v>510</v>
      </c>
      <c r="G529" s="1">
        <v>12</v>
      </c>
      <c r="K529" s="27" t="s">
        <v>118</v>
      </c>
      <c r="L529" s="27" t="s">
        <v>116</v>
      </c>
      <c r="M529" s="28">
        <v>1.1000000000000001</v>
      </c>
      <c r="N529" s="29" t="s">
        <v>89</v>
      </c>
      <c r="O529" s="46"/>
      <c r="P529" s="31"/>
    </row>
    <row r="530" spans="5:16" x14ac:dyDescent="0.15">
      <c r="E530" s="1">
        <v>511</v>
      </c>
      <c r="G530" s="1">
        <v>12</v>
      </c>
      <c r="K530" s="27" t="s">
        <v>275</v>
      </c>
      <c r="L530" s="27" t="s">
        <v>116</v>
      </c>
      <c r="M530" s="28">
        <v>1</v>
      </c>
      <c r="N530" s="29" t="s">
        <v>117</v>
      </c>
      <c r="O530" s="46"/>
      <c r="P530" s="31"/>
    </row>
    <row r="531" spans="5:16" x14ac:dyDescent="0.15">
      <c r="E531" s="1">
        <v>512</v>
      </c>
      <c r="G531" s="1">
        <v>12</v>
      </c>
      <c r="K531" s="27" t="s">
        <v>120</v>
      </c>
      <c r="L531" s="27" t="s">
        <v>123</v>
      </c>
      <c r="M531" s="28">
        <v>4.7</v>
      </c>
      <c r="N531" s="29" t="s">
        <v>89</v>
      </c>
      <c r="O531" s="46"/>
      <c r="P531" s="31"/>
    </row>
    <row r="532" spans="5:16" x14ac:dyDescent="0.15">
      <c r="E532" s="1">
        <v>513</v>
      </c>
      <c r="G532" s="1">
        <v>11</v>
      </c>
      <c r="K532" s="27" t="s">
        <v>124</v>
      </c>
      <c r="L532" s="27" t="s">
        <v>43</v>
      </c>
      <c r="M532" s="28">
        <v>1</v>
      </c>
      <c r="N532" s="29" t="s">
        <v>45</v>
      </c>
      <c r="O532" s="30">
        <f>+O533+O534+O535+O536+O537</f>
        <v>0</v>
      </c>
      <c r="P532" s="31"/>
    </row>
    <row r="533" spans="5:16" ht="27" x14ac:dyDescent="0.15">
      <c r="E533" s="1">
        <v>514</v>
      </c>
      <c r="G533" s="1">
        <v>12</v>
      </c>
      <c r="K533" s="27" t="s">
        <v>125</v>
      </c>
      <c r="L533" s="27" t="s">
        <v>126</v>
      </c>
      <c r="M533" s="28">
        <v>1</v>
      </c>
      <c r="N533" s="29" t="s">
        <v>127</v>
      </c>
      <c r="O533" s="46"/>
      <c r="P533" s="31"/>
    </row>
    <row r="534" spans="5:16" ht="27" x14ac:dyDescent="0.15">
      <c r="E534" s="1">
        <v>515</v>
      </c>
      <c r="G534" s="1">
        <v>12</v>
      </c>
      <c r="K534" s="27" t="s">
        <v>128</v>
      </c>
      <c r="L534" s="27" t="s">
        <v>129</v>
      </c>
      <c r="M534" s="28">
        <v>1</v>
      </c>
      <c r="N534" s="29" t="s">
        <v>127</v>
      </c>
      <c r="O534" s="46"/>
      <c r="P534" s="31"/>
    </row>
    <row r="535" spans="5:16" ht="27" x14ac:dyDescent="0.15">
      <c r="E535" s="1">
        <v>516</v>
      </c>
      <c r="G535" s="1">
        <v>12</v>
      </c>
      <c r="K535" s="27" t="s">
        <v>130</v>
      </c>
      <c r="L535" s="27" t="s">
        <v>131</v>
      </c>
      <c r="M535" s="28">
        <v>1</v>
      </c>
      <c r="N535" s="29" t="s">
        <v>53</v>
      </c>
      <c r="O535" s="46"/>
      <c r="P535" s="31"/>
    </row>
    <row r="536" spans="5:16" ht="27" x14ac:dyDescent="0.15">
      <c r="E536" s="1">
        <v>517</v>
      </c>
      <c r="G536" s="1">
        <v>12</v>
      </c>
      <c r="K536" s="27" t="s">
        <v>132</v>
      </c>
      <c r="L536" s="27" t="s">
        <v>131</v>
      </c>
      <c r="M536" s="28">
        <v>1</v>
      </c>
      <c r="N536" s="29" t="s">
        <v>53</v>
      </c>
      <c r="O536" s="46"/>
      <c r="P536" s="31"/>
    </row>
    <row r="537" spans="5:16" x14ac:dyDescent="0.15">
      <c r="E537" s="1">
        <v>518</v>
      </c>
      <c r="G537" s="1">
        <v>12</v>
      </c>
      <c r="K537" s="27" t="s">
        <v>133</v>
      </c>
      <c r="L537" s="27" t="s">
        <v>134</v>
      </c>
      <c r="M537" s="28">
        <v>1</v>
      </c>
      <c r="N537" s="29" t="s">
        <v>135</v>
      </c>
      <c r="O537" s="46"/>
      <c r="P537" s="31"/>
    </row>
    <row r="538" spans="5:16" x14ac:dyDescent="0.15">
      <c r="E538" s="1">
        <v>519</v>
      </c>
      <c r="G538" s="1">
        <v>11</v>
      </c>
      <c r="K538" s="27" t="s">
        <v>86</v>
      </c>
      <c r="L538" s="27" t="s">
        <v>43</v>
      </c>
      <c r="M538" s="28">
        <v>1</v>
      </c>
      <c r="N538" s="29" t="s">
        <v>45</v>
      </c>
      <c r="O538" s="30">
        <f>+O539+O540+O541+O542+O543+O544+O545+O546+O547+O548+O549+O550+O551+O552+O553+O554+O555+O556+O557+O558+O559+O560+O561+O562+O563+O564+O565+O566+O567</f>
        <v>0</v>
      </c>
      <c r="P538" s="31"/>
    </row>
    <row r="539" spans="5:16" ht="27" x14ac:dyDescent="0.15">
      <c r="E539" s="1">
        <v>520</v>
      </c>
      <c r="G539" s="1">
        <v>12</v>
      </c>
      <c r="K539" s="27" t="s">
        <v>112</v>
      </c>
      <c r="L539" s="27" t="s">
        <v>155</v>
      </c>
      <c r="M539" s="28">
        <v>1</v>
      </c>
      <c r="N539" s="29" t="s">
        <v>89</v>
      </c>
      <c r="O539" s="46"/>
      <c r="P539" s="31"/>
    </row>
    <row r="540" spans="5:16" ht="27" x14ac:dyDescent="0.15">
      <c r="E540" s="1">
        <v>521</v>
      </c>
      <c r="G540" s="1">
        <v>12</v>
      </c>
      <c r="K540" s="27" t="s">
        <v>307</v>
      </c>
      <c r="L540" s="27" t="s">
        <v>308</v>
      </c>
      <c r="M540" s="28">
        <v>1.1000000000000001</v>
      </c>
      <c r="N540" s="29" t="s">
        <v>89</v>
      </c>
      <c r="O540" s="46"/>
      <c r="P540" s="31"/>
    </row>
    <row r="541" spans="5:16" ht="27" x14ac:dyDescent="0.15">
      <c r="E541" s="1">
        <v>522</v>
      </c>
      <c r="G541" s="1">
        <v>12</v>
      </c>
      <c r="K541" s="27" t="s">
        <v>309</v>
      </c>
      <c r="L541" s="27" t="s">
        <v>308</v>
      </c>
      <c r="M541" s="28">
        <v>1.1000000000000001</v>
      </c>
      <c r="N541" s="29" t="s">
        <v>89</v>
      </c>
      <c r="O541" s="46"/>
      <c r="P541" s="31"/>
    </row>
    <row r="542" spans="5:16" ht="27" x14ac:dyDescent="0.15">
      <c r="E542" s="1">
        <v>523</v>
      </c>
      <c r="G542" s="1">
        <v>12</v>
      </c>
      <c r="K542" s="27" t="s">
        <v>136</v>
      </c>
      <c r="L542" s="27" t="s">
        <v>243</v>
      </c>
      <c r="M542" s="28">
        <v>1.1000000000000001</v>
      </c>
      <c r="N542" s="29" t="s">
        <v>89</v>
      </c>
      <c r="O542" s="46"/>
      <c r="P542" s="31"/>
    </row>
    <row r="543" spans="5:16" ht="27" x14ac:dyDescent="0.15">
      <c r="E543" s="1">
        <v>524</v>
      </c>
      <c r="G543" s="1">
        <v>12</v>
      </c>
      <c r="K543" s="27" t="s">
        <v>143</v>
      </c>
      <c r="L543" s="27" t="s">
        <v>159</v>
      </c>
      <c r="M543" s="28">
        <v>3.2</v>
      </c>
      <c r="N543" s="29" t="s">
        <v>89</v>
      </c>
      <c r="O543" s="46"/>
      <c r="P543" s="31"/>
    </row>
    <row r="544" spans="5:16" ht="27" x14ac:dyDescent="0.15">
      <c r="E544" s="1">
        <v>525</v>
      </c>
      <c r="G544" s="1">
        <v>12</v>
      </c>
      <c r="K544" s="27" t="s">
        <v>112</v>
      </c>
      <c r="L544" s="27" t="s">
        <v>141</v>
      </c>
      <c r="M544" s="28">
        <v>0.9</v>
      </c>
      <c r="N544" s="29" t="s">
        <v>89</v>
      </c>
      <c r="O544" s="46"/>
      <c r="P544" s="31"/>
    </row>
    <row r="545" spans="5:16" ht="27" x14ac:dyDescent="0.15">
      <c r="E545" s="1">
        <v>526</v>
      </c>
      <c r="G545" s="1">
        <v>12</v>
      </c>
      <c r="K545" s="27" t="s">
        <v>307</v>
      </c>
      <c r="L545" s="27" t="s">
        <v>310</v>
      </c>
      <c r="M545" s="28">
        <v>2.2999999999999998</v>
      </c>
      <c r="N545" s="29" t="s">
        <v>89</v>
      </c>
      <c r="O545" s="46"/>
      <c r="P545" s="31"/>
    </row>
    <row r="546" spans="5:16" ht="27" x14ac:dyDescent="0.15">
      <c r="E546" s="1">
        <v>527</v>
      </c>
      <c r="G546" s="1">
        <v>12</v>
      </c>
      <c r="K546" s="27" t="s">
        <v>309</v>
      </c>
      <c r="L546" s="27" t="s">
        <v>310</v>
      </c>
      <c r="M546" s="28">
        <v>1.7</v>
      </c>
      <c r="N546" s="29" t="s">
        <v>89</v>
      </c>
      <c r="O546" s="46"/>
      <c r="P546" s="31"/>
    </row>
    <row r="547" spans="5:16" ht="27" x14ac:dyDescent="0.15">
      <c r="E547" s="1">
        <v>528</v>
      </c>
      <c r="G547" s="1">
        <v>12</v>
      </c>
      <c r="K547" s="27" t="s">
        <v>246</v>
      </c>
      <c r="L547" s="27" t="s">
        <v>137</v>
      </c>
      <c r="M547" s="28">
        <v>4.5999999999999996</v>
      </c>
      <c r="N547" s="29" t="s">
        <v>89</v>
      </c>
      <c r="O547" s="46"/>
      <c r="P547" s="31"/>
    </row>
    <row r="548" spans="5:16" ht="27" x14ac:dyDescent="0.15">
      <c r="E548" s="1">
        <v>529</v>
      </c>
      <c r="G548" s="1">
        <v>12</v>
      </c>
      <c r="K548" s="27" t="s">
        <v>143</v>
      </c>
      <c r="L548" s="27" t="s">
        <v>144</v>
      </c>
      <c r="M548" s="28">
        <v>4.3</v>
      </c>
      <c r="N548" s="29" t="s">
        <v>89</v>
      </c>
      <c r="O548" s="46"/>
      <c r="P548" s="31"/>
    </row>
    <row r="549" spans="5:16" ht="27" x14ac:dyDescent="0.15">
      <c r="E549" s="1">
        <v>530</v>
      </c>
      <c r="G549" s="1">
        <v>12</v>
      </c>
      <c r="K549" s="27" t="s">
        <v>246</v>
      </c>
      <c r="L549" s="27" t="s">
        <v>147</v>
      </c>
      <c r="M549" s="28">
        <v>3</v>
      </c>
      <c r="N549" s="29" t="s">
        <v>89</v>
      </c>
      <c r="O549" s="46"/>
      <c r="P549" s="31"/>
    </row>
    <row r="550" spans="5:16" ht="27" x14ac:dyDescent="0.15">
      <c r="E550" s="1">
        <v>531</v>
      </c>
      <c r="G550" s="1">
        <v>12</v>
      </c>
      <c r="K550" s="27" t="s">
        <v>138</v>
      </c>
      <c r="L550" s="27" t="s">
        <v>148</v>
      </c>
      <c r="M550" s="28">
        <v>1.5</v>
      </c>
      <c r="N550" s="29" t="s">
        <v>89</v>
      </c>
      <c r="O550" s="46"/>
      <c r="P550" s="31"/>
    </row>
    <row r="551" spans="5:16" ht="27" x14ac:dyDescent="0.15">
      <c r="E551" s="1">
        <v>532</v>
      </c>
      <c r="G551" s="1">
        <v>12</v>
      </c>
      <c r="K551" s="27" t="s">
        <v>145</v>
      </c>
      <c r="L551" s="27" t="s">
        <v>154</v>
      </c>
      <c r="M551" s="28">
        <v>1.5</v>
      </c>
      <c r="N551" s="29" t="s">
        <v>89</v>
      </c>
      <c r="O551" s="46"/>
      <c r="P551" s="31"/>
    </row>
    <row r="552" spans="5:16" ht="27" x14ac:dyDescent="0.15">
      <c r="E552" s="1">
        <v>533</v>
      </c>
      <c r="G552" s="1">
        <v>12</v>
      </c>
      <c r="K552" s="27" t="s">
        <v>307</v>
      </c>
      <c r="L552" s="27" t="s">
        <v>311</v>
      </c>
      <c r="M552" s="28">
        <v>1</v>
      </c>
      <c r="N552" s="29" t="s">
        <v>89</v>
      </c>
      <c r="O552" s="46"/>
      <c r="P552" s="31"/>
    </row>
    <row r="553" spans="5:16" ht="27" x14ac:dyDescent="0.15">
      <c r="E553" s="1">
        <v>534</v>
      </c>
      <c r="G553" s="1">
        <v>12</v>
      </c>
      <c r="K553" s="27" t="s">
        <v>309</v>
      </c>
      <c r="L553" s="27" t="s">
        <v>311</v>
      </c>
      <c r="M553" s="28">
        <v>1</v>
      </c>
      <c r="N553" s="29" t="s">
        <v>89</v>
      </c>
      <c r="O553" s="46"/>
      <c r="P553" s="31"/>
    </row>
    <row r="554" spans="5:16" ht="27" x14ac:dyDescent="0.15">
      <c r="E554" s="1">
        <v>535</v>
      </c>
      <c r="G554" s="1">
        <v>12</v>
      </c>
      <c r="K554" s="27" t="s">
        <v>140</v>
      </c>
      <c r="L554" s="27" t="s">
        <v>149</v>
      </c>
      <c r="M554" s="28">
        <v>1.4</v>
      </c>
      <c r="N554" s="29" t="s">
        <v>89</v>
      </c>
      <c r="O554" s="46"/>
      <c r="P554" s="31"/>
    </row>
    <row r="555" spans="5:16" ht="27" x14ac:dyDescent="0.15">
      <c r="E555" s="1">
        <v>536</v>
      </c>
      <c r="G555" s="1">
        <v>12</v>
      </c>
      <c r="K555" s="27" t="s">
        <v>143</v>
      </c>
      <c r="L555" s="27" t="s">
        <v>153</v>
      </c>
      <c r="M555" s="28">
        <v>2.5</v>
      </c>
      <c r="N555" s="29" t="s">
        <v>89</v>
      </c>
      <c r="O555" s="46"/>
      <c r="P555" s="31"/>
    </row>
    <row r="556" spans="5:16" ht="27" x14ac:dyDescent="0.15">
      <c r="E556" s="1">
        <v>537</v>
      </c>
      <c r="G556" s="1">
        <v>12</v>
      </c>
      <c r="K556" s="27" t="s">
        <v>246</v>
      </c>
      <c r="L556" s="27" t="s">
        <v>137</v>
      </c>
      <c r="M556" s="28">
        <v>10.7</v>
      </c>
      <c r="N556" s="29" t="s">
        <v>89</v>
      </c>
      <c r="O556" s="46"/>
      <c r="P556" s="31"/>
    </row>
    <row r="557" spans="5:16" ht="27" x14ac:dyDescent="0.15">
      <c r="E557" s="1">
        <v>538</v>
      </c>
      <c r="G557" s="1">
        <v>12</v>
      </c>
      <c r="K557" s="27" t="s">
        <v>138</v>
      </c>
      <c r="L557" s="27" t="s">
        <v>139</v>
      </c>
      <c r="M557" s="28">
        <v>4.0999999999999996</v>
      </c>
      <c r="N557" s="29" t="s">
        <v>89</v>
      </c>
      <c r="O557" s="46"/>
      <c r="P557" s="31"/>
    </row>
    <row r="558" spans="5:16" ht="27" x14ac:dyDescent="0.15">
      <c r="E558" s="1">
        <v>539</v>
      </c>
      <c r="G558" s="1">
        <v>12</v>
      </c>
      <c r="K558" s="27" t="s">
        <v>145</v>
      </c>
      <c r="L558" s="27" t="s">
        <v>146</v>
      </c>
      <c r="M558" s="28">
        <v>3.1</v>
      </c>
      <c r="N558" s="29" t="s">
        <v>89</v>
      </c>
      <c r="O558" s="46"/>
      <c r="P558" s="31"/>
    </row>
    <row r="559" spans="5:16" ht="27" x14ac:dyDescent="0.15">
      <c r="E559" s="1">
        <v>540</v>
      </c>
      <c r="G559" s="1">
        <v>12</v>
      </c>
      <c r="K559" s="27" t="s">
        <v>307</v>
      </c>
      <c r="L559" s="27" t="s">
        <v>310</v>
      </c>
      <c r="M559" s="28">
        <v>6.6</v>
      </c>
      <c r="N559" s="29" t="s">
        <v>89</v>
      </c>
      <c r="O559" s="46"/>
      <c r="P559" s="31"/>
    </row>
    <row r="560" spans="5:16" ht="27" x14ac:dyDescent="0.15">
      <c r="E560" s="1">
        <v>541</v>
      </c>
      <c r="G560" s="1">
        <v>12</v>
      </c>
      <c r="K560" s="27" t="s">
        <v>309</v>
      </c>
      <c r="L560" s="27" t="s">
        <v>310</v>
      </c>
      <c r="M560" s="28">
        <v>8.9</v>
      </c>
      <c r="N560" s="29" t="s">
        <v>89</v>
      </c>
      <c r="O560" s="46"/>
      <c r="P560" s="31"/>
    </row>
    <row r="561" spans="5:16" ht="27" x14ac:dyDescent="0.15">
      <c r="E561" s="1">
        <v>542</v>
      </c>
      <c r="G561" s="1">
        <v>12</v>
      </c>
      <c r="K561" s="27" t="s">
        <v>140</v>
      </c>
      <c r="L561" s="27" t="s">
        <v>141</v>
      </c>
      <c r="M561" s="28">
        <v>7.2</v>
      </c>
      <c r="N561" s="29" t="s">
        <v>89</v>
      </c>
      <c r="O561" s="46"/>
      <c r="P561" s="31"/>
    </row>
    <row r="562" spans="5:16" ht="27" x14ac:dyDescent="0.15">
      <c r="E562" s="1">
        <v>543</v>
      </c>
      <c r="G562" s="1">
        <v>12</v>
      </c>
      <c r="K562" s="27" t="s">
        <v>143</v>
      </c>
      <c r="L562" s="27" t="s">
        <v>144</v>
      </c>
      <c r="M562" s="28">
        <v>15.5</v>
      </c>
      <c r="N562" s="29" t="s">
        <v>89</v>
      </c>
      <c r="O562" s="46"/>
      <c r="P562" s="31"/>
    </row>
    <row r="563" spans="5:16" ht="27" x14ac:dyDescent="0.15">
      <c r="E563" s="1">
        <v>544</v>
      </c>
      <c r="G563" s="1">
        <v>12</v>
      </c>
      <c r="K563" s="27" t="s">
        <v>307</v>
      </c>
      <c r="L563" s="27" t="s">
        <v>312</v>
      </c>
      <c r="M563" s="28">
        <v>1</v>
      </c>
      <c r="N563" s="29" t="s">
        <v>306</v>
      </c>
      <c r="O563" s="46"/>
      <c r="P563" s="31"/>
    </row>
    <row r="564" spans="5:16" ht="27" x14ac:dyDescent="0.15">
      <c r="E564" s="1">
        <v>545</v>
      </c>
      <c r="G564" s="1">
        <v>12</v>
      </c>
      <c r="K564" s="27" t="s">
        <v>309</v>
      </c>
      <c r="L564" s="27" t="s">
        <v>313</v>
      </c>
      <c r="M564" s="28">
        <v>1</v>
      </c>
      <c r="N564" s="29" t="s">
        <v>306</v>
      </c>
      <c r="O564" s="46"/>
      <c r="P564" s="31"/>
    </row>
    <row r="565" spans="5:16" ht="27" x14ac:dyDescent="0.15">
      <c r="E565" s="1">
        <v>546</v>
      </c>
      <c r="G565" s="1">
        <v>12</v>
      </c>
      <c r="K565" s="27" t="s">
        <v>112</v>
      </c>
      <c r="L565" s="27" t="s">
        <v>313</v>
      </c>
      <c r="M565" s="28">
        <v>1</v>
      </c>
      <c r="N565" s="29" t="s">
        <v>306</v>
      </c>
      <c r="O565" s="46"/>
      <c r="P565" s="31"/>
    </row>
    <row r="566" spans="5:16" ht="27" x14ac:dyDescent="0.15">
      <c r="E566" s="1">
        <v>547</v>
      </c>
      <c r="G566" s="1">
        <v>12</v>
      </c>
      <c r="K566" s="27" t="s">
        <v>314</v>
      </c>
      <c r="L566" s="27" t="s">
        <v>315</v>
      </c>
      <c r="M566" s="28">
        <v>1</v>
      </c>
      <c r="N566" s="29" t="s">
        <v>306</v>
      </c>
      <c r="O566" s="46"/>
      <c r="P566" s="31"/>
    </row>
    <row r="567" spans="5:16" x14ac:dyDescent="0.15">
      <c r="E567" s="1">
        <v>548</v>
      </c>
      <c r="G567" s="1">
        <v>12</v>
      </c>
      <c r="K567" s="27" t="s">
        <v>143</v>
      </c>
      <c r="L567" s="27" t="s">
        <v>316</v>
      </c>
      <c r="M567" s="28">
        <v>1</v>
      </c>
      <c r="N567" s="29" t="s">
        <v>306</v>
      </c>
      <c r="O567" s="46"/>
      <c r="P567" s="31"/>
    </row>
    <row r="568" spans="5:16" x14ac:dyDescent="0.15">
      <c r="E568" s="1">
        <v>549</v>
      </c>
      <c r="G568" s="1">
        <v>11</v>
      </c>
      <c r="K568" s="27" t="s">
        <v>161</v>
      </c>
      <c r="L568" s="27" t="s">
        <v>43</v>
      </c>
      <c r="M568" s="28">
        <v>1</v>
      </c>
      <c r="N568" s="29" t="s">
        <v>45</v>
      </c>
      <c r="O568" s="30">
        <f>+O569+O570+O571+O572+O573+O574+O575+O576+O577+O578+O579+O580+O581+O582+O583+O584+O585+O586+O587+O588+O589+O590+O591+O592+O593+O594+O595+O596+O597+O598+O599+O600+O601+O602+O603+O604+O605+O606+O607+O608+O609+O610+O611+O612+O613+O614+O615+O616+O617+O618+O619</f>
        <v>0</v>
      </c>
      <c r="P568" s="31"/>
    </row>
    <row r="569" spans="5:16" x14ac:dyDescent="0.15">
      <c r="E569" s="1">
        <v>550</v>
      </c>
      <c r="G569" s="1">
        <v>12</v>
      </c>
      <c r="K569" s="27" t="s">
        <v>175</v>
      </c>
      <c r="L569" s="27" t="s">
        <v>176</v>
      </c>
      <c r="M569" s="28">
        <v>1</v>
      </c>
      <c r="N569" s="29" t="s">
        <v>117</v>
      </c>
      <c r="O569" s="46"/>
      <c r="P569" s="31"/>
    </row>
    <row r="570" spans="5:16" x14ac:dyDescent="0.15">
      <c r="E570" s="1">
        <v>551</v>
      </c>
      <c r="G570" s="1">
        <v>12</v>
      </c>
      <c r="K570" s="27" t="s">
        <v>177</v>
      </c>
      <c r="L570" s="27" t="s">
        <v>178</v>
      </c>
      <c r="M570" s="28">
        <v>1</v>
      </c>
      <c r="N570" s="29" t="s">
        <v>117</v>
      </c>
      <c r="O570" s="46"/>
      <c r="P570" s="31"/>
    </row>
    <row r="571" spans="5:16" x14ac:dyDescent="0.15">
      <c r="E571" s="1">
        <v>552</v>
      </c>
      <c r="G571" s="1">
        <v>12</v>
      </c>
      <c r="K571" s="27" t="s">
        <v>317</v>
      </c>
      <c r="L571" s="27" t="s">
        <v>318</v>
      </c>
      <c r="M571" s="28">
        <v>7</v>
      </c>
      <c r="N571" s="29" t="s">
        <v>117</v>
      </c>
      <c r="O571" s="46"/>
      <c r="P571" s="31"/>
    </row>
    <row r="572" spans="5:16" x14ac:dyDescent="0.15">
      <c r="E572" s="1">
        <v>553</v>
      </c>
      <c r="G572" s="1">
        <v>12</v>
      </c>
      <c r="K572" s="27" t="s">
        <v>210</v>
      </c>
      <c r="L572" s="27" t="s">
        <v>319</v>
      </c>
      <c r="M572" s="28">
        <v>5</v>
      </c>
      <c r="N572" s="29" t="s">
        <v>117</v>
      </c>
      <c r="O572" s="46"/>
      <c r="P572" s="31"/>
    </row>
    <row r="573" spans="5:16" x14ac:dyDescent="0.15">
      <c r="E573" s="1">
        <v>554</v>
      </c>
      <c r="G573" s="1">
        <v>12</v>
      </c>
      <c r="K573" s="27" t="s">
        <v>212</v>
      </c>
      <c r="L573" s="27" t="s">
        <v>320</v>
      </c>
      <c r="M573" s="28">
        <v>2</v>
      </c>
      <c r="N573" s="29" t="s">
        <v>117</v>
      </c>
      <c r="O573" s="46"/>
      <c r="P573" s="31"/>
    </row>
    <row r="574" spans="5:16" x14ac:dyDescent="0.15">
      <c r="E574" s="1">
        <v>555</v>
      </c>
      <c r="G574" s="1">
        <v>12</v>
      </c>
      <c r="K574" s="27" t="s">
        <v>212</v>
      </c>
      <c r="L574" s="27" t="s">
        <v>321</v>
      </c>
      <c r="M574" s="28">
        <v>4</v>
      </c>
      <c r="N574" s="29" t="s">
        <v>117</v>
      </c>
      <c r="O574" s="46"/>
      <c r="P574" s="31"/>
    </row>
    <row r="575" spans="5:16" x14ac:dyDescent="0.15">
      <c r="E575" s="1">
        <v>556</v>
      </c>
      <c r="G575" s="1">
        <v>12</v>
      </c>
      <c r="K575" s="27" t="s">
        <v>322</v>
      </c>
      <c r="L575" s="27" t="s">
        <v>323</v>
      </c>
      <c r="M575" s="28">
        <v>9.1</v>
      </c>
      <c r="N575" s="29" t="s">
        <v>89</v>
      </c>
      <c r="O575" s="46"/>
      <c r="P575" s="31"/>
    </row>
    <row r="576" spans="5:16" x14ac:dyDescent="0.15">
      <c r="E576" s="1">
        <v>557</v>
      </c>
      <c r="G576" s="1">
        <v>12</v>
      </c>
      <c r="K576" s="27" t="s">
        <v>324</v>
      </c>
      <c r="L576" s="27" t="s">
        <v>325</v>
      </c>
      <c r="M576" s="28">
        <v>2</v>
      </c>
      <c r="N576" s="29" t="s">
        <v>117</v>
      </c>
      <c r="O576" s="46"/>
      <c r="P576" s="31"/>
    </row>
    <row r="577" spans="5:16" x14ac:dyDescent="0.15">
      <c r="E577" s="1">
        <v>558</v>
      </c>
      <c r="G577" s="1">
        <v>12</v>
      </c>
      <c r="K577" s="27" t="s">
        <v>326</v>
      </c>
      <c r="L577" s="27" t="s">
        <v>325</v>
      </c>
      <c r="M577" s="28">
        <v>2</v>
      </c>
      <c r="N577" s="29" t="s">
        <v>117</v>
      </c>
      <c r="O577" s="46"/>
      <c r="P577" s="31"/>
    </row>
    <row r="578" spans="5:16" x14ac:dyDescent="0.15">
      <c r="E578" s="1">
        <v>559</v>
      </c>
      <c r="G578" s="1">
        <v>12</v>
      </c>
      <c r="K578" s="27" t="s">
        <v>327</v>
      </c>
      <c r="L578" s="27" t="s">
        <v>328</v>
      </c>
      <c r="M578" s="28">
        <v>2</v>
      </c>
      <c r="N578" s="29" t="s">
        <v>117</v>
      </c>
      <c r="O578" s="46"/>
      <c r="P578" s="31"/>
    </row>
    <row r="579" spans="5:16" x14ac:dyDescent="0.15">
      <c r="E579" s="1">
        <v>560</v>
      </c>
      <c r="G579" s="1">
        <v>12</v>
      </c>
      <c r="K579" s="27" t="s">
        <v>329</v>
      </c>
      <c r="L579" s="27" t="s">
        <v>330</v>
      </c>
      <c r="M579" s="28">
        <v>1</v>
      </c>
      <c r="N579" s="29" t="s">
        <v>117</v>
      </c>
      <c r="O579" s="46"/>
      <c r="P579" s="31"/>
    </row>
    <row r="580" spans="5:16" x14ac:dyDescent="0.15">
      <c r="E580" s="1">
        <v>561</v>
      </c>
      <c r="G580" s="1">
        <v>12</v>
      </c>
      <c r="K580" s="27" t="s">
        <v>331</v>
      </c>
      <c r="L580" s="27" t="s">
        <v>332</v>
      </c>
      <c r="M580" s="28">
        <v>4</v>
      </c>
      <c r="N580" s="29" t="s">
        <v>117</v>
      </c>
      <c r="O580" s="46"/>
      <c r="P580" s="31"/>
    </row>
    <row r="581" spans="5:16" x14ac:dyDescent="0.15">
      <c r="E581" s="1">
        <v>562</v>
      </c>
      <c r="G581" s="1">
        <v>12</v>
      </c>
      <c r="K581" s="27" t="s">
        <v>214</v>
      </c>
      <c r="L581" s="27" t="s">
        <v>261</v>
      </c>
      <c r="M581" s="28">
        <v>2</v>
      </c>
      <c r="N581" s="29" t="s">
        <v>117</v>
      </c>
      <c r="O581" s="46"/>
      <c r="P581" s="31"/>
    </row>
    <row r="582" spans="5:16" x14ac:dyDescent="0.15">
      <c r="E582" s="1">
        <v>563</v>
      </c>
      <c r="G582" s="1">
        <v>12</v>
      </c>
      <c r="K582" s="27" t="s">
        <v>214</v>
      </c>
      <c r="L582" s="27" t="s">
        <v>220</v>
      </c>
      <c r="M582" s="28">
        <v>3</v>
      </c>
      <c r="N582" s="29" t="s">
        <v>117</v>
      </c>
      <c r="O582" s="46"/>
      <c r="P582" s="31"/>
    </row>
    <row r="583" spans="5:16" x14ac:dyDescent="0.15">
      <c r="E583" s="1">
        <v>564</v>
      </c>
      <c r="G583" s="1">
        <v>12</v>
      </c>
      <c r="K583" s="27" t="s">
        <v>214</v>
      </c>
      <c r="L583" s="27" t="s">
        <v>221</v>
      </c>
      <c r="M583" s="28">
        <v>1</v>
      </c>
      <c r="N583" s="29" t="s">
        <v>117</v>
      </c>
      <c r="O583" s="46"/>
      <c r="P583" s="31"/>
    </row>
    <row r="584" spans="5:16" x14ac:dyDescent="0.15">
      <c r="E584" s="1">
        <v>565</v>
      </c>
      <c r="G584" s="1">
        <v>12</v>
      </c>
      <c r="K584" s="27" t="s">
        <v>214</v>
      </c>
      <c r="L584" s="27" t="s">
        <v>222</v>
      </c>
      <c r="M584" s="28">
        <v>2</v>
      </c>
      <c r="N584" s="29" t="s">
        <v>117</v>
      </c>
      <c r="O584" s="46"/>
      <c r="P584" s="31"/>
    </row>
    <row r="585" spans="5:16" x14ac:dyDescent="0.15">
      <c r="E585" s="1">
        <v>566</v>
      </c>
      <c r="G585" s="1">
        <v>12</v>
      </c>
      <c r="K585" s="27" t="s">
        <v>223</v>
      </c>
      <c r="L585" s="27" t="s">
        <v>220</v>
      </c>
      <c r="M585" s="28">
        <v>3</v>
      </c>
      <c r="N585" s="29" t="s">
        <v>117</v>
      </c>
      <c r="O585" s="46"/>
      <c r="P585" s="31"/>
    </row>
    <row r="586" spans="5:16" x14ac:dyDescent="0.15">
      <c r="E586" s="1">
        <v>567</v>
      </c>
      <c r="G586" s="1">
        <v>12</v>
      </c>
      <c r="K586" s="27" t="s">
        <v>223</v>
      </c>
      <c r="L586" s="27" t="s">
        <v>221</v>
      </c>
      <c r="M586" s="28">
        <v>1</v>
      </c>
      <c r="N586" s="29" t="s">
        <v>117</v>
      </c>
      <c r="O586" s="46"/>
      <c r="P586" s="31"/>
    </row>
    <row r="587" spans="5:16" ht="40.5" x14ac:dyDescent="0.15">
      <c r="E587" s="1">
        <v>568</v>
      </c>
      <c r="G587" s="1">
        <v>12</v>
      </c>
      <c r="K587" s="27" t="s">
        <v>253</v>
      </c>
      <c r="L587" s="27" t="s">
        <v>333</v>
      </c>
      <c r="M587" s="28">
        <v>3.1</v>
      </c>
      <c r="N587" s="29" t="s">
        <v>89</v>
      </c>
      <c r="O587" s="46"/>
      <c r="P587" s="31"/>
    </row>
    <row r="588" spans="5:16" ht="40.5" x14ac:dyDescent="0.15">
      <c r="E588" s="1">
        <v>569</v>
      </c>
      <c r="G588" s="1">
        <v>12</v>
      </c>
      <c r="K588" s="27" t="s">
        <v>187</v>
      </c>
      <c r="L588" s="27" t="s">
        <v>188</v>
      </c>
      <c r="M588" s="28">
        <v>5.3</v>
      </c>
      <c r="N588" s="29" t="s">
        <v>89</v>
      </c>
      <c r="O588" s="46"/>
      <c r="P588" s="31"/>
    </row>
    <row r="589" spans="5:16" ht="40.5" x14ac:dyDescent="0.15">
      <c r="E589" s="1">
        <v>570</v>
      </c>
      <c r="G589" s="1">
        <v>12</v>
      </c>
      <c r="K589" s="27" t="s">
        <v>189</v>
      </c>
      <c r="L589" s="27" t="s">
        <v>334</v>
      </c>
      <c r="M589" s="28">
        <v>0.3</v>
      </c>
      <c r="N589" s="29" t="s">
        <v>89</v>
      </c>
      <c r="O589" s="46"/>
      <c r="P589" s="31"/>
    </row>
    <row r="590" spans="5:16" ht="40.5" x14ac:dyDescent="0.15">
      <c r="E590" s="1">
        <v>571</v>
      </c>
      <c r="G590" s="1">
        <v>12</v>
      </c>
      <c r="K590" s="27" t="s">
        <v>191</v>
      </c>
      <c r="L590" s="27" t="s">
        <v>192</v>
      </c>
      <c r="M590" s="28">
        <v>4.0999999999999996</v>
      </c>
      <c r="N590" s="29" t="s">
        <v>89</v>
      </c>
      <c r="O590" s="46"/>
      <c r="P590" s="31"/>
    </row>
    <row r="591" spans="5:16" ht="27" x14ac:dyDescent="0.15">
      <c r="E591" s="1">
        <v>572</v>
      </c>
      <c r="G591" s="1">
        <v>12</v>
      </c>
      <c r="K591" s="27" t="s">
        <v>193</v>
      </c>
      <c r="L591" s="27" t="s">
        <v>194</v>
      </c>
      <c r="M591" s="28">
        <v>9.6999999999999993</v>
      </c>
      <c r="N591" s="29" t="s">
        <v>89</v>
      </c>
      <c r="O591" s="46"/>
      <c r="P591" s="31"/>
    </row>
    <row r="592" spans="5:16" ht="27" x14ac:dyDescent="0.15">
      <c r="E592" s="1">
        <v>573</v>
      </c>
      <c r="G592" s="1">
        <v>12</v>
      </c>
      <c r="K592" s="27" t="s">
        <v>195</v>
      </c>
      <c r="L592" s="27" t="s">
        <v>196</v>
      </c>
      <c r="M592" s="28">
        <v>3.5</v>
      </c>
      <c r="N592" s="29" t="s">
        <v>89</v>
      </c>
      <c r="O592" s="46"/>
      <c r="P592" s="31"/>
    </row>
    <row r="593" spans="5:16" ht="27" x14ac:dyDescent="0.15">
      <c r="E593" s="1">
        <v>574</v>
      </c>
      <c r="G593" s="1">
        <v>12</v>
      </c>
      <c r="K593" s="27" t="s">
        <v>197</v>
      </c>
      <c r="L593" s="27" t="s">
        <v>198</v>
      </c>
      <c r="M593" s="28">
        <v>1.8</v>
      </c>
      <c r="N593" s="29" t="s">
        <v>89</v>
      </c>
      <c r="O593" s="46"/>
      <c r="P593" s="31"/>
    </row>
    <row r="594" spans="5:16" x14ac:dyDescent="0.15">
      <c r="E594" s="1">
        <v>575</v>
      </c>
      <c r="G594" s="1">
        <v>12</v>
      </c>
      <c r="K594" s="27" t="s">
        <v>218</v>
      </c>
      <c r="L594" s="27" t="s">
        <v>202</v>
      </c>
      <c r="M594" s="28">
        <v>1</v>
      </c>
      <c r="N594" s="29" t="s">
        <v>117</v>
      </c>
      <c r="O594" s="46"/>
      <c r="P594" s="31"/>
    </row>
    <row r="595" spans="5:16" x14ac:dyDescent="0.15">
      <c r="E595" s="1">
        <v>576</v>
      </c>
      <c r="G595" s="1">
        <v>12</v>
      </c>
      <c r="K595" s="27" t="s">
        <v>218</v>
      </c>
      <c r="L595" s="27" t="s">
        <v>216</v>
      </c>
      <c r="M595" s="28">
        <v>2</v>
      </c>
      <c r="N595" s="29" t="s">
        <v>117</v>
      </c>
      <c r="O595" s="46"/>
      <c r="P595" s="31"/>
    </row>
    <row r="596" spans="5:16" x14ac:dyDescent="0.15">
      <c r="E596" s="1">
        <v>577</v>
      </c>
      <c r="G596" s="1">
        <v>12</v>
      </c>
      <c r="K596" s="27" t="s">
        <v>201</v>
      </c>
      <c r="L596" s="27" t="s">
        <v>202</v>
      </c>
      <c r="M596" s="28">
        <v>2</v>
      </c>
      <c r="N596" s="29" t="s">
        <v>117</v>
      </c>
      <c r="O596" s="46"/>
      <c r="P596" s="31"/>
    </row>
    <row r="597" spans="5:16" x14ac:dyDescent="0.15">
      <c r="E597" s="1">
        <v>578</v>
      </c>
      <c r="G597" s="1">
        <v>12</v>
      </c>
      <c r="K597" s="27" t="s">
        <v>201</v>
      </c>
      <c r="L597" s="27" t="s">
        <v>216</v>
      </c>
      <c r="M597" s="28">
        <v>1</v>
      </c>
      <c r="N597" s="29" t="s">
        <v>117</v>
      </c>
      <c r="O597" s="46"/>
      <c r="P597" s="31"/>
    </row>
    <row r="598" spans="5:16" x14ac:dyDescent="0.15">
      <c r="E598" s="1">
        <v>579</v>
      </c>
      <c r="G598" s="1">
        <v>12</v>
      </c>
      <c r="K598" s="27" t="s">
        <v>203</v>
      </c>
      <c r="L598" s="27" t="s">
        <v>204</v>
      </c>
      <c r="M598" s="28">
        <v>6</v>
      </c>
      <c r="N598" s="29" t="s">
        <v>117</v>
      </c>
      <c r="O598" s="46"/>
      <c r="P598" s="31"/>
    </row>
    <row r="599" spans="5:16" x14ac:dyDescent="0.15">
      <c r="E599" s="1">
        <v>580</v>
      </c>
      <c r="G599" s="1">
        <v>12</v>
      </c>
      <c r="K599" s="27" t="s">
        <v>203</v>
      </c>
      <c r="L599" s="27" t="s">
        <v>205</v>
      </c>
      <c r="M599" s="28">
        <v>10</v>
      </c>
      <c r="N599" s="29" t="s">
        <v>117</v>
      </c>
      <c r="O599" s="46"/>
      <c r="P599" s="31"/>
    </row>
    <row r="600" spans="5:16" x14ac:dyDescent="0.15">
      <c r="E600" s="1">
        <v>581</v>
      </c>
      <c r="G600" s="1">
        <v>12</v>
      </c>
      <c r="K600" s="27" t="s">
        <v>203</v>
      </c>
      <c r="L600" s="27" t="s">
        <v>206</v>
      </c>
      <c r="M600" s="28">
        <v>6</v>
      </c>
      <c r="N600" s="29" t="s">
        <v>117</v>
      </c>
      <c r="O600" s="46"/>
      <c r="P600" s="31"/>
    </row>
    <row r="601" spans="5:16" x14ac:dyDescent="0.15">
      <c r="E601" s="1">
        <v>582</v>
      </c>
      <c r="G601" s="1">
        <v>12</v>
      </c>
      <c r="K601" s="27" t="s">
        <v>207</v>
      </c>
      <c r="L601" s="27" t="s">
        <v>208</v>
      </c>
      <c r="M601" s="28">
        <v>6</v>
      </c>
      <c r="N601" s="29" t="s">
        <v>117</v>
      </c>
      <c r="O601" s="46"/>
      <c r="P601" s="31"/>
    </row>
    <row r="602" spans="5:16" x14ac:dyDescent="0.15">
      <c r="E602" s="1">
        <v>583</v>
      </c>
      <c r="G602" s="1">
        <v>12</v>
      </c>
      <c r="K602" s="27" t="s">
        <v>207</v>
      </c>
      <c r="L602" s="27" t="s">
        <v>209</v>
      </c>
      <c r="M602" s="28">
        <v>4</v>
      </c>
      <c r="N602" s="29" t="s">
        <v>117</v>
      </c>
      <c r="O602" s="46"/>
      <c r="P602" s="31"/>
    </row>
    <row r="603" spans="5:16" x14ac:dyDescent="0.15">
      <c r="E603" s="1">
        <v>584</v>
      </c>
      <c r="G603" s="1">
        <v>12</v>
      </c>
      <c r="K603" s="27" t="s">
        <v>207</v>
      </c>
      <c r="L603" s="27" t="s">
        <v>335</v>
      </c>
      <c r="M603" s="28">
        <v>2</v>
      </c>
      <c r="N603" s="29" t="s">
        <v>117</v>
      </c>
      <c r="O603" s="46"/>
      <c r="P603" s="31"/>
    </row>
    <row r="604" spans="5:16" x14ac:dyDescent="0.15">
      <c r="E604" s="1">
        <v>585</v>
      </c>
      <c r="G604" s="1">
        <v>12</v>
      </c>
      <c r="K604" s="27" t="s">
        <v>169</v>
      </c>
      <c r="L604" s="27" t="s">
        <v>43</v>
      </c>
      <c r="M604" s="28">
        <v>1</v>
      </c>
      <c r="N604" s="29" t="s">
        <v>167</v>
      </c>
      <c r="O604" s="46"/>
      <c r="P604" s="31"/>
    </row>
    <row r="605" spans="5:16" x14ac:dyDescent="0.15">
      <c r="E605" s="1">
        <v>586</v>
      </c>
      <c r="G605" s="1">
        <v>12</v>
      </c>
      <c r="K605" s="27" t="s">
        <v>177</v>
      </c>
      <c r="L605" s="27" t="s">
        <v>178</v>
      </c>
      <c r="M605" s="28">
        <v>1</v>
      </c>
      <c r="N605" s="29" t="s">
        <v>117</v>
      </c>
      <c r="O605" s="46"/>
      <c r="P605" s="31"/>
    </row>
    <row r="606" spans="5:16" x14ac:dyDescent="0.15">
      <c r="E606" s="1">
        <v>587</v>
      </c>
      <c r="G606" s="1">
        <v>12</v>
      </c>
      <c r="K606" s="27" t="s">
        <v>214</v>
      </c>
      <c r="L606" s="27" t="s">
        <v>220</v>
      </c>
      <c r="M606" s="28">
        <v>4</v>
      </c>
      <c r="N606" s="29" t="s">
        <v>117</v>
      </c>
      <c r="O606" s="46"/>
      <c r="P606" s="31"/>
    </row>
    <row r="607" spans="5:16" x14ac:dyDescent="0.15">
      <c r="E607" s="1">
        <v>588</v>
      </c>
      <c r="G607" s="1">
        <v>12</v>
      </c>
      <c r="K607" s="27" t="s">
        <v>223</v>
      </c>
      <c r="L607" s="27" t="s">
        <v>220</v>
      </c>
      <c r="M607" s="28">
        <v>2</v>
      </c>
      <c r="N607" s="29" t="s">
        <v>117</v>
      </c>
      <c r="O607" s="46"/>
      <c r="P607" s="31"/>
    </row>
    <row r="608" spans="5:16" ht="40.5" x14ac:dyDescent="0.15">
      <c r="E608" s="1">
        <v>589</v>
      </c>
      <c r="G608" s="1">
        <v>12</v>
      </c>
      <c r="K608" s="27" t="s">
        <v>187</v>
      </c>
      <c r="L608" s="27" t="s">
        <v>264</v>
      </c>
      <c r="M608" s="28">
        <v>1.5</v>
      </c>
      <c r="N608" s="29" t="s">
        <v>89</v>
      </c>
      <c r="O608" s="46"/>
      <c r="P608" s="31"/>
    </row>
    <row r="609" spans="5:16" ht="27" x14ac:dyDescent="0.15">
      <c r="E609" s="1">
        <v>590</v>
      </c>
      <c r="G609" s="1">
        <v>12</v>
      </c>
      <c r="K609" s="27" t="s">
        <v>193</v>
      </c>
      <c r="L609" s="27" t="s">
        <v>194</v>
      </c>
      <c r="M609" s="28">
        <v>1.7</v>
      </c>
      <c r="N609" s="29" t="s">
        <v>89</v>
      </c>
      <c r="O609" s="46"/>
      <c r="P609" s="31"/>
    </row>
    <row r="610" spans="5:16" ht="27" x14ac:dyDescent="0.15">
      <c r="E610" s="1">
        <v>591</v>
      </c>
      <c r="G610" s="1">
        <v>12</v>
      </c>
      <c r="K610" s="27" t="s">
        <v>195</v>
      </c>
      <c r="L610" s="27" t="s">
        <v>196</v>
      </c>
      <c r="M610" s="28">
        <v>1.7</v>
      </c>
      <c r="N610" s="29" t="s">
        <v>89</v>
      </c>
      <c r="O610" s="46"/>
      <c r="P610" s="31"/>
    </row>
    <row r="611" spans="5:16" x14ac:dyDescent="0.15">
      <c r="E611" s="1">
        <v>592</v>
      </c>
      <c r="G611" s="1">
        <v>12</v>
      </c>
      <c r="K611" s="27" t="s">
        <v>218</v>
      </c>
      <c r="L611" s="27" t="s">
        <v>215</v>
      </c>
      <c r="M611" s="28">
        <v>1</v>
      </c>
      <c r="N611" s="29" t="s">
        <v>117</v>
      </c>
      <c r="O611" s="46"/>
      <c r="P611" s="31"/>
    </row>
    <row r="612" spans="5:16" x14ac:dyDescent="0.15">
      <c r="E612" s="1">
        <v>593</v>
      </c>
      <c r="G612" s="1">
        <v>12</v>
      </c>
      <c r="K612" s="27" t="s">
        <v>214</v>
      </c>
      <c r="L612" s="27" t="s">
        <v>215</v>
      </c>
      <c r="M612" s="28">
        <v>2</v>
      </c>
      <c r="N612" s="29" t="s">
        <v>117</v>
      </c>
      <c r="O612" s="46"/>
      <c r="P612" s="31"/>
    </row>
    <row r="613" spans="5:16" ht="27" x14ac:dyDescent="0.15">
      <c r="E613" s="1">
        <v>594</v>
      </c>
      <c r="G613" s="1">
        <v>12</v>
      </c>
      <c r="K613" s="27" t="s">
        <v>199</v>
      </c>
      <c r="L613" s="27" t="s">
        <v>200</v>
      </c>
      <c r="M613" s="28">
        <v>4.5999999999999996</v>
      </c>
      <c r="N613" s="29" t="s">
        <v>89</v>
      </c>
      <c r="O613" s="46"/>
      <c r="P613" s="31"/>
    </row>
    <row r="614" spans="5:16" x14ac:dyDescent="0.15">
      <c r="E614" s="1">
        <v>595</v>
      </c>
      <c r="G614" s="1">
        <v>12</v>
      </c>
      <c r="K614" s="27" t="s">
        <v>218</v>
      </c>
      <c r="L614" s="27" t="s">
        <v>217</v>
      </c>
      <c r="M614" s="28">
        <v>2</v>
      </c>
      <c r="N614" s="29" t="s">
        <v>117</v>
      </c>
      <c r="O614" s="46"/>
      <c r="P614" s="31"/>
    </row>
    <row r="615" spans="5:16" x14ac:dyDescent="0.15">
      <c r="E615" s="1">
        <v>596</v>
      </c>
      <c r="G615" s="1">
        <v>12</v>
      </c>
      <c r="K615" s="27" t="s">
        <v>214</v>
      </c>
      <c r="L615" s="27" t="s">
        <v>217</v>
      </c>
      <c r="M615" s="28">
        <v>2</v>
      </c>
      <c r="N615" s="29" t="s">
        <v>117</v>
      </c>
      <c r="O615" s="46"/>
      <c r="P615" s="31"/>
    </row>
    <row r="616" spans="5:16" x14ac:dyDescent="0.15">
      <c r="E616" s="1">
        <v>597</v>
      </c>
      <c r="G616" s="1">
        <v>12</v>
      </c>
      <c r="K616" s="27" t="s">
        <v>231</v>
      </c>
      <c r="L616" s="27" t="s">
        <v>232</v>
      </c>
      <c r="M616" s="28">
        <v>1</v>
      </c>
      <c r="N616" s="29" t="s">
        <v>117</v>
      </c>
      <c r="O616" s="46"/>
      <c r="P616" s="31"/>
    </row>
    <row r="617" spans="5:16" x14ac:dyDescent="0.15">
      <c r="E617" s="1">
        <v>598</v>
      </c>
      <c r="G617" s="1">
        <v>12</v>
      </c>
      <c r="K617" s="27" t="s">
        <v>233</v>
      </c>
      <c r="L617" s="27" t="s">
        <v>234</v>
      </c>
      <c r="M617" s="28">
        <v>1</v>
      </c>
      <c r="N617" s="29" t="s">
        <v>117</v>
      </c>
      <c r="O617" s="46"/>
      <c r="P617" s="31"/>
    </row>
    <row r="618" spans="5:16" x14ac:dyDescent="0.15">
      <c r="E618" s="1">
        <v>599</v>
      </c>
      <c r="G618" s="1">
        <v>12</v>
      </c>
      <c r="K618" s="27" t="s">
        <v>235</v>
      </c>
      <c r="L618" s="27" t="s">
        <v>236</v>
      </c>
      <c r="M618" s="28">
        <v>1</v>
      </c>
      <c r="N618" s="29" t="s">
        <v>117</v>
      </c>
      <c r="O618" s="46"/>
      <c r="P618" s="31"/>
    </row>
    <row r="619" spans="5:16" x14ac:dyDescent="0.15">
      <c r="E619" s="1">
        <v>600</v>
      </c>
      <c r="G619" s="1">
        <v>12</v>
      </c>
      <c r="K619" s="27" t="s">
        <v>237</v>
      </c>
      <c r="L619" s="27" t="s">
        <v>238</v>
      </c>
      <c r="M619" s="28">
        <v>1</v>
      </c>
      <c r="N619" s="29" t="s">
        <v>117</v>
      </c>
      <c r="O619" s="46"/>
      <c r="P619" s="31"/>
    </row>
    <row r="620" spans="5:16" x14ac:dyDescent="0.15">
      <c r="E620" s="1">
        <v>601</v>
      </c>
      <c r="F620" s="1">
        <v>8</v>
      </c>
      <c r="G620" s="1">
        <v>4</v>
      </c>
      <c r="K620" s="27" t="s">
        <v>336</v>
      </c>
      <c r="L620" s="27" t="s">
        <v>43</v>
      </c>
      <c r="M620" s="28">
        <v>1</v>
      </c>
      <c r="N620" s="29" t="s">
        <v>45</v>
      </c>
      <c r="O620" s="30">
        <f>+O621+O623+O624</f>
        <v>0</v>
      </c>
      <c r="P620" s="31"/>
    </row>
    <row r="621" spans="5:16" x14ac:dyDescent="0.15">
      <c r="E621" s="1">
        <v>602</v>
      </c>
      <c r="F621" s="1">
        <v>9</v>
      </c>
      <c r="G621" s="1">
        <v>5</v>
      </c>
      <c r="K621" s="27" t="s">
        <v>337</v>
      </c>
      <c r="L621" s="27" t="s">
        <v>43</v>
      </c>
      <c r="M621" s="28">
        <v>1</v>
      </c>
      <c r="N621" s="29" t="s">
        <v>45</v>
      </c>
      <c r="O621" s="30">
        <f>+O622</f>
        <v>0</v>
      </c>
      <c r="P621" s="31"/>
    </row>
    <row r="622" spans="5:16" x14ac:dyDescent="0.15">
      <c r="E622" s="1">
        <v>603</v>
      </c>
      <c r="F622" s="1">
        <v>14</v>
      </c>
      <c r="G622" s="1">
        <v>6</v>
      </c>
      <c r="K622" s="27" t="s">
        <v>338</v>
      </c>
      <c r="L622" s="27" t="s">
        <v>43</v>
      </c>
      <c r="M622" s="28">
        <v>1</v>
      </c>
      <c r="N622" s="29" t="s">
        <v>45</v>
      </c>
      <c r="O622" s="46"/>
      <c r="P622" s="31"/>
    </row>
    <row r="623" spans="5:16" x14ac:dyDescent="0.15">
      <c r="E623" s="1">
        <v>604</v>
      </c>
      <c r="F623" s="1">
        <v>23</v>
      </c>
      <c r="G623" s="1">
        <v>5</v>
      </c>
      <c r="K623" s="27" t="s">
        <v>339</v>
      </c>
      <c r="L623" s="27" t="s">
        <v>43</v>
      </c>
      <c r="M623" s="28">
        <v>1</v>
      </c>
      <c r="N623" s="29" t="s">
        <v>45</v>
      </c>
      <c r="O623" s="46"/>
      <c r="P623" s="31"/>
    </row>
    <row r="624" spans="5:16" x14ac:dyDescent="0.15">
      <c r="E624" s="1">
        <v>605</v>
      </c>
      <c r="F624" s="1">
        <v>192</v>
      </c>
      <c r="G624" s="1">
        <v>5</v>
      </c>
      <c r="K624" s="27" t="s">
        <v>340</v>
      </c>
      <c r="L624" s="27" t="s">
        <v>43</v>
      </c>
      <c r="M624" s="28">
        <v>1</v>
      </c>
      <c r="N624" s="29" t="s">
        <v>45</v>
      </c>
      <c r="O624" s="30">
        <f>+O625+O627</f>
        <v>0</v>
      </c>
      <c r="P624" s="31"/>
    </row>
    <row r="625" spans="3:16" x14ac:dyDescent="0.15">
      <c r="E625" s="1">
        <v>606</v>
      </c>
      <c r="F625" s="1">
        <v>48</v>
      </c>
      <c r="G625" s="1">
        <v>6</v>
      </c>
      <c r="K625" s="27" t="s">
        <v>341</v>
      </c>
      <c r="L625" s="27" t="s">
        <v>43</v>
      </c>
      <c r="M625" s="28">
        <v>1</v>
      </c>
      <c r="N625" s="29" t="s">
        <v>45</v>
      </c>
      <c r="O625" s="30">
        <f>+O626</f>
        <v>0</v>
      </c>
      <c r="P625" s="31"/>
    </row>
    <row r="626" spans="3:16" x14ac:dyDescent="0.15">
      <c r="E626" s="1">
        <v>607</v>
      </c>
      <c r="F626" s="1">
        <v>134</v>
      </c>
      <c r="G626" s="1">
        <v>7</v>
      </c>
      <c r="K626" s="27" t="s">
        <v>342</v>
      </c>
      <c r="L626" s="27" t="s">
        <v>43</v>
      </c>
      <c r="M626" s="28">
        <v>1</v>
      </c>
      <c r="N626" s="29" t="s">
        <v>45</v>
      </c>
      <c r="O626" s="46"/>
      <c r="P626" s="31"/>
    </row>
    <row r="627" spans="3:16" x14ac:dyDescent="0.15">
      <c r="E627" s="1">
        <v>608</v>
      </c>
      <c r="F627" s="1">
        <v>193</v>
      </c>
      <c r="G627" s="1">
        <v>6</v>
      </c>
      <c r="K627" s="27" t="s">
        <v>343</v>
      </c>
      <c r="L627" s="27" t="s">
        <v>43</v>
      </c>
      <c r="M627" s="28">
        <v>1</v>
      </c>
      <c r="N627" s="29" t="s">
        <v>45</v>
      </c>
      <c r="O627" s="46"/>
      <c r="P627" s="31"/>
    </row>
    <row r="628" spans="3:16" x14ac:dyDescent="0.15">
      <c r="E628" s="1">
        <v>609</v>
      </c>
      <c r="F628" s="1">
        <v>25</v>
      </c>
      <c r="G628" s="1">
        <v>3</v>
      </c>
      <c r="K628" s="27" t="s">
        <v>344</v>
      </c>
      <c r="L628" s="27" t="s">
        <v>43</v>
      </c>
      <c r="M628" s="28">
        <v>1</v>
      </c>
      <c r="N628" s="29" t="s">
        <v>45</v>
      </c>
      <c r="O628" s="46"/>
      <c r="P628" s="31"/>
    </row>
    <row r="629" spans="3:16" x14ac:dyDescent="0.15">
      <c r="E629" s="1">
        <v>610</v>
      </c>
      <c r="F629" s="1">
        <v>124</v>
      </c>
      <c r="G629" s="1">
        <v>3</v>
      </c>
      <c r="K629" s="27" t="s">
        <v>345</v>
      </c>
      <c r="L629" s="27" t="s">
        <v>43</v>
      </c>
      <c r="M629" s="28">
        <v>1</v>
      </c>
      <c r="N629" s="29" t="s">
        <v>45</v>
      </c>
      <c r="O629" s="30">
        <f>+O630</f>
        <v>0</v>
      </c>
      <c r="P629" s="31"/>
    </row>
    <row r="630" spans="3:16" x14ac:dyDescent="0.15">
      <c r="E630" s="1">
        <v>611</v>
      </c>
      <c r="G630" s="1">
        <v>9</v>
      </c>
      <c r="K630" s="27" t="s">
        <v>346</v>
      </c>
      <c r="L630" s="27" t="s">
        <v>43</v>
      </c>
      <c r="M630" s="28">
        <v>1</v>
      </c>
      <c r="N630" s="29" t="s">
        <v>45</v>
      </c>
      <c r="O630" s="30">
        <f>+O631</f>
        <v>0</v>
      </c>
      <c r="P630" s="31"/>
    </row>
    <row r="631" spans="3:16" x14ac:dyDescent="0.15">
      <c r="E631" s="1">
        <v>612</v>
      </c>
      <c r="G631" s="1">
        <v>10</v>
      </c>
      <c r="K631" s="27" t="s">
        <v>347</v>
      </c>
      <c r="L631" s="27" t="s">
        <v>43</v>
      </c>
      <c r="M631" s="28">
        <v>1</v>
      </c>
      <c r="N631" s="29" t="s">
        <v>45</v>
      </c>
      <c r="O631" s="30">
        <f>+O632</f>
        <v>0</v>
      </c>
      <c r="P631" s="31"/>
    </row>
    <row r="632" spans="3:16" x14ac:dyDescent="0.15">
      <c r="E632" s="1">
        <v>613</v>
      </c>
      <c r="G632" s="1">
        <v>11</v>
      </c>
      <c r="K632" s="27" t="s">
        <v>348</v>
      </c>
      <c r="L632" s="27" t="s">
        <v>43</v>
      </c>
      <c r="M632" s="28">
        <v>1</v>
      </c>
      <c r="N632" s="29" t="s">
        <v>45</v>
      </c>
      <c r="O632" s="30">
        <f>+O633+O634</f>
        <v>0</v>
      </c>
      <c r="P632" s="31"/>
    </row>
    <row r="633" spans="3:16" x14ac:dyDescent="0.15">
      <c r="E633" s="1">
        <v>614</v>
      </c>
      <c r="G633" s="1">
        <v>12</v>
      </c>
      <c r="K633" s="27" t="s">
        <v>349</v>
      </c>
      <c r="L633" s="27" t="s">
        <v>350</v>
      </c>
      <c r="M633" s="28">
        <v>0.33100000000000002</v>
      </c>
      <c r="N633" s="29" t="s">
        <v>351</v>
      </c>
      <c r="O633" s="46"/>
      <c r="P633" s="31"/>
    </row>
    <row r="634" spans="3:16" x14ac:dyDescent="0.15">
      <c r="E634" s="1">
        <v>615</v>
      </c>
      <c r="G634" s="1">
        <v>12</v>
      </c>
      <c r="K634" s="47" t="s">
        <v>349</v>
      </c>
      <c r="L634" s="47" t="s">
        <v>352</v>
      </c>
      <c r="M634" s="48">
        <v>3.3000000000000002E-2</v>
      </c>
      <c r="N634" s="49" t="s">
        <v>351</v>
      </c>
      <c r="O634" s="50"/>
      <c r="P634" s="31"/>
    </row>
    <row r="635" spans="3:16" ht="14.25" thickBot="1" x14ac:dyDescent="0.2">
      <c r="E635" s="1">
        <v>1</v>
      </c>
      <c r="F635" s="1">
        <v>4</v>
      </c>
      <c r="G635" s="1">
        <v>1</v>
      </c>
      <c r="K635" s="51" t="s">
        <v>353</v>
      </c>
      <c r="L635" s="51" t="s">
        <v>43</v>
      </c>
      <c r="M635" s="52"/>
      <c r="N635" s="53" t="s">
        <v>43</v>
      </c>
      <c r="O635" s="54">
        <f>+O21+O82</f>
        <v>0</v>
      </c>
      <c r="P635" s="31"/>
    </row>
    <row r="636" spans="3:16" ht="15" thickTop="1" thickBot="1" x14ac:dyDescent="0.2">
      <c r="L636" s="32"/>
      <c r="M636" s="33"/>
      <c r="N636" s="34"/>
      <c r="O636" s="35"/>
      <c r="P636" s="31"/>
    </row>
    <row r="637" spans="3:16" ht="14.25" thickTop="1" x14ac:dyDescent="0.15">
      <c r="C637" s="10"/>
      <c r="K637" s="36" t="s">
        <v>30</v>
      </c>
      <c r="O637" s="37">
        <f>+O635</f>
        <v>0</v>
      </c>
    </row>
    <row r="638" spans="3:16" x14ac:dyDescent="0.15">
      <c r="C638" s="10"/>
      <c r="K638" s="38" t="s">
        <v>31</v>
      </c>
      <c r="O638" s="39">
        <f>ROUNDDOWN(工事価格*0.1,0)</f>
        <v>0</v>
      </c>
    </row>
    <row r="639" spans="3:16" ht="14.25" thickBot="1" x14ac:dyDescent="0.2">
      <c r="C639" s="10"/>
      <c r="K639" s="40" t="s">
        <v>32</v>
      </c>
      <c r="O639" s="41">
        <f>工事価格+消費税</f>
        <v>0</v>
      </c>
    </row>
    <row r="640" spans="3:16" ht="14.25" thickTop="1" x14ac:dyDescent="0.15"/>
  </sheetData>
  <sheetProtection password="FD80" sheet="1" objects="1" scenarios="1"/>
  <mergeCells count="1">
    <mergeCell ref="M5:O5"/>
  </mergeCells>
  <phoneticPr fontId="2"/>
  <dataValidations count="2">
    <dataValidation type="decimal" imeMode="off" allowBlank="1" showInputMessage="1" showErrorMessage="1" errorTitle="工事費内訳書" error="金額を入力してください。" sqref="O19 O636:O639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635"/>
  </dataValidations>
  <pageMargins left="0.39370078740157483" right="0.19685039370078741" top="0.39370078740157483" bottom="0.59055118110236227" header="0.51181102362204722" footer="0.51181102362204722"/>
  <pageSetup paperSize="9" scale="74" fitToHeight="0" orientation="portrait" horizontalDpi="0" verticalDpi="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2024-03-28T04:34:55Z</dcterms:created>
  <dcterms:modified xsi:type="dcterms:W3CDTF">2024-03-28T04:39:10Z</dcterms:modified>
</cp:coreProperties>
</file>